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yu\Desktop\Nueva carpeta\octubre\"/>
    </mc:Choice>
  </mc:AlternateContent>
  <xr:revisionPtr revIDLastSave="0" documentId="13_ncr:1_{85EC4A20-3F82-41EE-99F9-1F22DA2AF44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MEN NUMERAL 7" sheetId="16" r:id="rId1"/>
    <sheet name="NUMERAL 7" sheetId="15" r:id="rId2"/>
  </sheets>
  <definedNames>
    <definedName name="_xlnm._FilterDatabase" localSheetId="1" hidden="1">'NUMERAL 7'!$A$9:$XET$70</definedName>
    <definedName name="_Hlk25070023" localSheetId="1">'NUMERAL 7'!#REF!</definedName>
    <definedName name="_xlnm.Print_Area" localSheetId="1">'NUMERAL 7'!$B$1:$U$71</definedName>
    <definedName name="_xlnm.Print_Titles" localSheetId="1">'NUMERAL 7'!$2:$9</definedName>
    <definedName name="Z_6AD032DF_9700_4DE6_A160_38A5579B4551_.wvu.FilterData" localSheetId="1" hidden="1">'NUMERAL 7'!$C$9:$Q$9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5" l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N10" i="15"/>
  <c r="R10" i="15"/>
  <c r="T10" i="15" s="1"/>
  <c r="N11" i="15"/>
  <c r="R11" i="15"/>
  <c r="T11" i="15" s="1"/>
  <c r="N12" i="15"/>
  <c r="R12" i="15"/>
  <c r="T12" i="15" s="1"/>
  <c r="N13" i="15"/>
  <c r="R13" i="15"/>
  <c r="T13" i="15" s="1"/>
  <c r="N14" i="15"/>
  <c r="R14" i="15"/>
  <c r="T14" i="15" s="1"/>
  <c r="N15" i="15"/>
  <c r="R15" i="15"/>
  <c r="T15" i="15" s="1"/>
  <c r="N16" i="15"/>
  <c r="R16" i="15"/>
  <c r="T16" i="15" s="1"/>
  <c r="N17" i="15"/>
  <c r="R17" i="15"/>
  <c r="T17" i="15" s="1"/>
  <c r="N18" i="15"/>
  <c r="R18" i="15"/>
  <c r="T18" i="15" s="1"/>
  <c r="N19" i="15"/>
  <c r="R19" i="15"/>
  <c r="T19" i="15" s="1"/>
  <c r="N20" i="15"/>
  <c r="R20" i="15"/>
  <c r="T20" i="15" s="1"/>
  <c r="N21" i="15"/>
  <c r="R21" i="15"/>
  <c r="T21" i="15" s="1"/>
  <c r="N22" i="15"/>
  <c r="R22" i="15"/>
  <c r="T22" i="15" s="1"/>
  <c r="N23" i="15"/>
  <c r="R23" i="15"/>
  <c r="T23" i="15" s="1"/>
  <c r="N24" i="15"/>
  <c r="R24" i="15"/>
  <c r="T24" i="15" s="1"/>
  <c r="N25" i="15"/>
  <c r="R25" i="15"/>
  <c r="T25" i="15" s="1"/>
  <c r="N26" i="15"/>
  <c r="R26" i="15"/>
  <c r="T26" i="15" s="1"/>
  <c r="N27" i="15"/>
  <c r="R27" i="15"/>
  <c r="T27" i="15" s="1"/>
  <c r="N28" i="15"/>
  <c r="R28" i="15"/>
  <c r="T28" i="15" s="1"/>
  <c r="N29" i="15"/>
  <c r="R29" i="15"/>
  <c r="T29" i="15" s="1"/>
  <c r="N30" i="15"/>
  <c r="R30" i="15"/>
  <c r="T30" i="15" s="1"/>
  <c r="N31" i="15"/>
  <c r="R31" i="15"/>
  <c r="T31" i="15" s="1"/>
  <c r="N32" i="15"/>
  <c r="R32" i="15"/>
  <c r="T32" i="15" s="1"/>
  <c r="N33" i="15"/>
  <c r="R33" i="15"/>
  <c r="T33" i="15" s="1"/>
  <c r="N34" i="15"/>
  <c r="R34" i="15"/>
  <c r="T34" i="15" s="1"/>
  <c r="N35" i="15"/>
  <c r="R35" i="15"/>
  <c r="T35" i="15" s="1"/>
  <c r="N36" i="15"/>
  <c r="R36" i="15"/>
  <c r="T36" i="15" s="1"/>
  <c r="N37" i="15"/>
  <c r="R37" i="15"/>
  <c r="T37" i="15" s="1"/>
  <c r="N38" i="15"/>
  <c r="R38" i="15"/>
  <c r="T38" i="15" s="1"/>
  <c r="N39" i="15"/>
  <c r="R39" i="15"/>
  <c r="T39" i="15" s="1"/>
  <c r="N40" i="15"/>
  <c r="R40" i="15"/>
  <c r="T40" i="15" s="1"/>
  <c r="N41" i="15"/>
  <c r="R41" i="15"/>
  <c r="T41" i="15" s="1"/>
  <c r="N42" i="15"/>
  <c r="R42" i="15"/>
  <c r="T42" i="15" s="1"/>
  <c r="N43" i="15"/>
  <c r="R43" i="15"/>
  <c r="T43" i="15" s="1"/>
  <c r="N44" i="15"/>
  <c r="R44" i="15"/>
  <c r="T44" i="15" s="1"/>
  <c r="N45" i="15"/>
  <c r="R45" i="15"/>
  <c r="T45" i="15" s="1"/>
  <c r="N46" i="15"/>
  <c r="R46" i="15"/>
  <c r="T46" i="15" s="1"/>
  <c r="N47" i="15"/>
  <c r="R47" i="15"/>
  <c r="T47" i="15" s="1"/>
  <c r="N48" i="15"/>
  <c r="R48" i="15"/>
  <c r="T48" i="15" s="1"/>
  <c r="N49" i="15"/>
  <c r="R49" i="15"/>
  <c r="T49" i="15" s="1"/>
  <c r="N50" i="15"/>
  <c r="R50" i="15"/>
  <c r="T50" i="15" s="1"/>
  <c r="N51" i="15"/>
  <c r="R51" i="15"/>
  <c r="T51" i="15" s="1"/>
  <c r="N52" i="15"/>
  <c r="R52" i="15"/>
  <c r="T52" i="15" s="1"/>
  <c r="N53" i="15"/>
  <c r="R53" i="15"/>
  <c r="T53" i="15" s="1"/>
  <c r="N54" i="15"/>
  <c r="R54" i="15"/>
  <c r="T54" i="15" s="1"/>
  <c r="N55" i="15"/>
  <c r="R55" i="15"/>
  <c r="T55" i="15" s="1"/>
  <c r="N56" i="15"/>
  <c r="R56" i="15"/>
  <c r="T56" i="15" s="1"/>
  <c r="N57" i="15"/>
  <c r="R57" i="15"/>
  <c r="T57" i="15" s="1"/>
  <c r="N58" i="15"/>
  <c r="R58" i="15"/>
  <c r="T58" i="15" s="1"/>
  <c r="N59" i="15"/>
  <c r="R59" i="15"/>
  <c r="T59" i="15" s="1"/>
  <c r="N60" i="15"/>
  <c r="R60" i="15"/>
  <c r="T60" i="15" s="1"/>
  <c r="N61" i="15"/>
  <c r="R61" i="15"/>
  <c r="T61" i="15" s="1"/>
  <c r="N62" i="15"/>
  <c r="R62" i="15"/>
  <c r="T62" i="15" s="1"/>
  <c r="N63" i="15"/>
  <c r="R63" i="15"/>
  <c r="T63" i="15" s="1"/>
  <c r="N64" i="15"/>
  <c r="R64" i="15"/>
  <c r="T64" i="15" s="1"/>
  <c r="N65" i="15"/>
  <c r="R65" i="15"/>
  <c r="T65" i="15" s="1"/>
  <c r="N66" i="15"/>
  <c r="R66" i="15"/>
  <c r="T66" i="15" s="1"/>
  <c r="N67" i="15"/>
  <c r="R67" i="15"/>
  <c r="T67" i="15" s="1"/>
  <c r="N68" i="15"/>
  <c r="R68" i="15"/>
  <c r="T68" i="15" s="1"/>
  <c r="N69" i="15"/>
  <c r="R69" i="15"/>
  <c r="T69" i="15" s="1"/>
  <c r="N70" i="15"/>
  <c r="R70" i="15"/>
  <c r="T70" i="15" s="1"/>
</calcChain>
</file>

<file path=xl/sharedStrings.xml><?xml version="1.0" encoding="utf-8"?>
<sst xmlns="http://schemas.openxmlformats.org/spreadsheetml/2006/main" count="727" uniqueCount="206">
  <si>
    <t>PROCODE</t>
  </si>
  <si>
    <t>PROVIDI</t>
  </si>
  <si>
    <t>Alcalde Municipal</t>
  </si>
  <si>
    <t>Huehuetenango</t>
  </si>
  <si>
    <t>PROACO</t>
  </si>
  <si>
    <t>Guatemala</t>
  </si>
  <si>
    <t>Sololá</t>
  </si>
  <si>
    <t>PROGRAMA</t>
  </si>
  <si>
    <t>CARGO</t>
  </si>
  <si>
    <t>COMUNIDAD BENEFICIADA</t>
  </si>
  <si>
    <t>MUNICIPIO</t>
  </si>
  <si>
    <t>DEPARTAMENTO</t>
  </si>
  <si>
    <t>Total general</t>
  </si>
  <si>
    <t>San Marcos</t>
  </si>
  <si>
    <t>Alcalde Comunitario</t>
  </si>
  <si>
    <t>Jalapa</t>
  </si>
  <si>
    <t>San Luis Jilotepeque</t>
  </si>
  <si>
    <t>Retalhuleu</t>
  </si>
  <si>
    <t>Kit de Panel Solar</t>
  </si>
  <si>
    <t>Pala</t>
  </si>
  <si>
    <t>Santa Rosa</t>
  </si>
  <si>
    <t>San Gaspar Ixchil</t>
  </si>
  <si>
    <t>Barillas</t>
  </si>
  <si>
    <t>Petén</t>
  </si>
  <si>
    <t>Poptún</t>
  </si>
  <si>
    <t>Chiquimula</t>
  </si>
  <si>
    <t>Concreto Premezclado</t>
  </si>
  <si>
    <t>1928 50008 1329</t>
  </si>
  <si>
    <t>JUAN RAMÍREZ PÉREZ</t>
  </si>
  <si>
    <t>042-0-2023</t>
  </si>
  <si>
    <t>Cemento 4060 PSI</t>
  </si>
  <si>
    <t>012-0-2023</t>
  </si>
  <si>
    <t>Presidente del Consejo Comunitario de Desarrollo -COCODE-</t>
  </si>
  <si>
    <t>TOTAL BENEFICIARIOS</t>
  </si>
  <si>
    <t>NO. PROYECTO</t>
  </si>
  <si>
    <t>VALOR TOTAL Q</t>
  </si>
  <si>
    <t xml:space="preserve">VALOR
UNITARIO </t>
  </si>
  <si>
    <t>CANTIDAD 
DOTADA</t>
  </si>
  <si>
    <t>MATERIAL DOTADO</t>
  </si>
  <si>
    <t>NO.  DE ACTA</t>
  </si>
  <si>
    <t>DPI BENEFI.</t>
  </si>
  <si>
    <t>NOMBRE SOLICITANTE</t>
  </si>
  <si>
    <t>FECHA DE ENTREGA</t>
  </si>
  <si>
    <t>No.</t>
  </si>
  <si>
    <t>Aldea Maraxcó</t>
  </si>
  <si>
    <t>Champerico</t>
  </si>
  <si>
    <t>Taxisco</t>
  </si>
  <si>
    <t>Las Cruces</t>
  </si>
  <si>
    <t>San Pedro Soloma</t>
  </si>
  <si>
    <t>USO DE FOLIOS</t>
  </si>
  <si>
    <t>BENEFICIARIOS
INDIRECTOS</t>
  </si>
  <si>
    <t>BENEFICIARIOS
DIRECTOS</t>
  </si>
  <si>
    <t>NOG</t>
  </si>
  <si>
    <t>Ixchiguán</t>
  </si>
  <si>
    <t>Melchor de Mencos</t>
  </si>
  <si>
    <t>Colchonetas</t>
  </si>
  <si>
    <t>Presidente del Consejo Comunitario de Desarrollo                    -COCODE-</t>
  </si>
  <si>
    <t>041-0-2023</t>
  </si>
  <si>
    <t>Adoquin</t>
  </si>
  <si>
    <t>Chiantla</t>
  </si>
  <si>
    <t>Aldea El Potrerillo</t>
  </si>
  <si>
    <t>044-2024</t>
  </si>
  <si>
    <t>036-0-2023</t>
  </si>
  <si>
    <t>Filtro de Agua de 22 Litro</t>
  </si>
  <si>
    <t>Nahuala</t>
  </si>
  <si>
    <t>049-2024</t>
  </si>
  <si>
    <t>CD-068-2023/JR</t>
  </si>
  <si>
    <t>CD-069-2023/JR</t>
  </si>
  <si>
    <t>Machete</t>
  </si>
  <si>
    <t>048-2024</t>
  </si>
  <si>
    <t>Tubo Pvc Blanco Diametro 1 Plg X Lrg 6 Mts</t>
  </si>
  <si>
    <t>Tubo Pvc Anaranjado Diametro 3 Plgs X Lrg 6 Mts</t>
  </si>
  <si>
    <t>Tubo Pvc Diametro 2 Plg X Lrg 6 Mt</t>
  </si>
  <si>
    <t>Tubo Pvc Blanco Diametro 3/4 Plg X Lrg 6 Mts</t>
  </si>
  <si>
    <t>047-2024</t>
  </si>
  <si>
    <t>046-2024</t>
  </si>
  <si>
    <t>045-2024</t>
  </si>
  <si>
    <t>CD-074-2023/JR</t>
  </si>
  <si>
    <t>Tubo; Diametro: 4 Pulgadas; Largo 5 Metro</t>
  </si>
  <si>
    <t>Barrio El Bilbao</t>
  </si>
  <si>
    <t>Barrio San Miguel</t>
  </si>
  <si>
    <t>Aldea El Rosario</t>
  </si>
  <si>
    <t>Barrio Pueblo Nuevo</t>
  </si>
  <si>
    <t>San Pedro Sacatepéquez</t>
  </si>
  <si>
    <t xml:space="preserve"> </t>
  </si>
  <si>
    <t>CD-009-2023/JR</t>
  </si>
  <si>
    <t>Poncho Franela</t>
  </si>
  <si>
    <t>099-2024</t>
  </si>
  <si>
    <t>1925 30046 1314</t>
  </si>
  <si>
    <t>ROBERTO PASCUAL FRANCISCO</t>
  </si>
  <si>
    <t>Aldea La Florida</t>
  </si>
  <si>
    <t>CACB-002-2024</t>
  </si>
  <si>
    <t>2652 49422 0101</t>
  </si>
  <si>
    <t>Coordinador del Consejo Comunitario de Desarrollo -COCODE-</t>
  </si>
  <si>
    <t>ERMELINDO DE JESÚS HERRERA TAQUÉ</t>
  </si>
  <si>
    <t>Unidos los Ocotes por un Cambio Zona Veinticinco</t>
  </si>
  <si>
    <t>098-2024</t>
  </si>
  <si>
    <t>1888 03688 1326</t>
  </si>
  <si>
    <t>ELIAS JONATAN CASTILLO CASTAÑEDA</t>
  </si>
  <si>
    <t>Aldea Yulconop</t>
  </si>
  <si>
    <t>097-2024</t>
  </si>
  <si>
    <t>1788 84065 2103</t>
  </si>
  <si>
    <t>JUAN DE LA CRUZ FELIPE DAMIÁN</t>
  </si>
  <si>
    <t>096-2024</t>
  </si>
  <si>
    <t>2640 92597 1705</t>
  </si>
  <si>
    <t>BYRON MISAEL SARCEÑO CASTILLO</t>
  </si>
  <si>
    <t>003-0-2024</t>
  </si>
  <si>
    <t>057-2024</t>
  </si>
  <si>
    <t>1998 75499 1711</t>
  </si>
  <si>
    <t>JORGE ALBERTO RODRÍGUEZ GRIJALVA</t>
  </si>
  <si>
    <t>095-2024</t>
  </si>
  <si>
    <t>1667 82858 1302</t>
  </si>
  <si>
    <t>GILDARDO OTTONIEL FUNES ALVA</t>
  </si>
  <si>
    <t>094-2024</t>
  </si>
  <si>
    <t>1785 78118 0609</t>
  </si>
  <si>
    <t>VIDAL MONTEPEQUE BARILLA</t>
  </si>
  <si>
    <t>093-2024</t>
  </si>
  <si>
    <t>092-2024</t>
  </si>
  <si>
    <t>001-0-2023</t>
  </si>
  <si>
    <t>Bomba de Fumigación de 16 Litro</t>
  </si>
  <si>
    <t>044-0-2023</t>
  </si>
  <si>
    <t>Molino Standar</t>
  </si>
  <si>
    <t>061-2024</t>
  </si>
  <si>
    <t>CD-063-2023/JR</t>
  </si>
  <si>
    <t>Pizarra Para Equipamiento De Módulos Educativos</t>
  </si>
  <si>
    <t>091-2024</t>
  </si>
  <si>
    <t>1721 25863 1805</t>
  </si>
  <si>
    <t>JOSÉ OBDULIO PINTO VIDES</t>
  </si>
  <si>
    <t>056-2024</t>
  </si>
  <si>
    <t>090-2024</t>
  </si>
  <si>
    <t>2403 12015 1308</t>
  </si>
  <si>
    <t>DOMINGO ANDRÉS LÓPEZ</t>
  </si>
  <si>
    <t>Aldea Ixtichecan</t>
  </si>
  <si>
    <t>089-2024</t>
  </si>
  <si>
    <t>1994 33828 2001</t>
  </si>
  <si>
    <t>MARVIN GEOVANY FELIPE DÍAZ</t>
  </si>
  <si>
    <t>045-0-2023</t>
  </si>
  <si>
    <t>055-2024</t>
  </si>
  <si>
    <t>054-2024</t>
  </si>
  <si>
    <t>060-2024</t>
  </si>
  <si>
    <t>2735 34815 0705</t>
  </si>
  <si>
    <t>SAMUEL IXQUIER ROSARIO</t>
  </si>
  <si>
    <t>Caserío Tzam-q’aam</t>
  </si>
  <si>
    <t>CD-021-2024/EE</t>
  </si>
  <si>
    <t>Plancha (Llana)</t>
  </si>
  <si>
    <t>088-2024</t>
  </si>
  <si>
    <t>1877 32213 1330</t>
  </si>
  <si>
    <t>FROYLAN ELÍAS AGUILAR JIMÉNEZ</t>
  </si>
  <si>
    <t>Santiago Chimaltenango</t>
  </si>
  <si>
    <t>Carreta De Mano</t>
  </si>
  <si>
    <t>CD-022-2024/EE</t>
  </si>
  <si>
    <t>Marcador De Líneas De 100 Pies</t>
  </si>
  <si>
    <t>Nivel De Aluminio P/Uso De Albañilería</t>
  </si>
  <si>
    <t>Pala Cuadrada Con Cabo Corto</t>
  </si>
  <si>
    <t>Azadón C/Cabo</t>
  </si>
  <si>
    <t xml:space="preserve">Cuchara C/Mango De Madera </t>
  </si>
  <si>
    <t>Piocha C/Cabo</t>
  </si>
  <si>
    <t>087-2024</t>
  </si>
  <si>
    <t>2224 82362 1201</t>
  </si>
  <si>
    <t>Presidente del Consejo comunitario de Desarrollo -COCODE-</t>
  </si>
  <si>
    <t>ORCIBAL ALLAN-GUMER MIRANDA NAVARRO</t>
  </si>
  <si>
    <t>Caserío Ojo de Agua, Aldea Piedra Grande</t>
  </si>
  <si>
    <t>CD-032-2024/EE</t>
  </si>
  <si>
    <t>053-2024</t>
  </si>
  <si>
    <t>CD-033-2024/EE</t>
  </si>
  <si>
    <t>052-2024</t>
  </si>
  <si>
    <t>059-2024</t>
  </si>
  <si>
    <t>006-0-2024</t>
  </si>
  <si>
    <t>Estufa Ahorradora de Leña</t>
  </si>
  <si>
    <t>058-2024</t>
  </si>
  <si>
    <t>051-2024</t>
  </si>
  <si>
    <t>3906 41871 1107</t>
  </si>
  <si>
    <t>JOSÉ LITO MENCHÚ BARRIOS</t>
  </si>
  <si>
    <t>050-2024</t>
  </si>
  <si>
    <t>1948 83221 1107</t>
  </si>
  <si>
    <t>UDEN BLADIMIR ESCOBAR DE LEÓN</t>
  </si>
  <si>
    <t>1960 39967 1101</t>
  </si>
  <si>
    <t>ERICK EDUARDO ANGEL MUÑOZ</t>
  </si>
  <si>
    <t>3493 99611 1106</t>
  </si>
  <si>
    <t>OSCAR RIZ BARRERA</t>
  </si>
  <si>
    <t>Comunidad Línea C guion doce (C-12) Güiscoyol</t>
  </si>
  <si>
    <t>1740 61439 1107</t>
  </si>
  <si>
    <t>Vice-presidente del Consejo Comunitario de Desarrollo -COCODE-</t>
  </si>
  <si>
    <t>FELIX PORFILIO ORELLANA GONZÁLEZ</t>
  </si>
  <si>
    <t>1933 01873 1107</t>
  </si>
  <si>
    <t>NELSON AUGUSTO PINZON CHAY</t>
  </si>
  <si>
    <t>Colonia la Felicidad</t>
  </si>
  <si>
    <t>2525 96951 1107</t>
  </si>
  <si>
    <t>JOSE ALBERTO DIAZ CARDENAS</t>
  </si>
  <si>
    <t>Barrio Guayacan</t>
  </si>
  <si>
    <t>CD-028-2024/EE</t>
  </si>
  <si>
    <t>Ración Individual, Incluye; Alimentos Y Bebidas Empacados</t>
  </si>
  <si>
    <t>JOSÉ LITO MENCHU BARRIOS</t>
  </si>
  <si>
    <t>1901 41441 1223</t>
  </si>
  <si>
    <t>SANTOS EPIFANIO LÓPEZ GONZALEZ</t>
  </si>
  <si>
    <t>Aldea Julischín</t>
  </si>
  <si>
    <t>CANTIDAD DOTADA</t>
  </si>
  <si>
    <t>BENEFICIARIOS</t>
  </si>
  <si>
    <t>MONTO Q</t>
  </si>
  <si>
    <t>PROGRAMA/DEPARTAMENTO</t>
  </si>
  <si>
    <t xml:space="preserve">FONDO DE DESARROLLO SOCIAL </t>
  </si>
  <si>
    <t xml:space="preserve">SUBDIRECCIÓN TÉCNICA DE DESARROLLO </t>
  </si>
  <si>
    <t xml:space="preserve">DEPARTAMENTO DE DESARROLLO SOCIAL </t>
  </si>
  <si>
    <t>NUMERAL 7</t>
  </si>
  <si>
    <t>DOTACIONES PROGRAMAS INTERNOS OCTUBRE 2024</t>
  </si>
  <si>
    <t>SUBDIRECCIÓN TÉCNICA DE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</si>
</sst>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_-;\-* #,##0_-;_-* &quot;-&quot;??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dd/mm/yyyy;@"/>
    <numFmt numFmtId="168" formatCode="_-[$Q-100A]* #,##0.00_-;\-[$Q-100A]* #,##0.00_-;_-[$Q-100A]* &quot;-&quot;??_-;_-@_-"/>
    <numFmt numFmtId="169" formatCode="d/mm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.5"/>
      <color theme="1"/>
      <name val="Montserrat"/>
    </font>
    <font>
      <sz val="10.5"/>
      <name val="Montserrat"/>
    </font>
    <font>
      <b/>
      <sz val="10.5"/>
      <color theme="1"/>
      <name val="Montserrat"/>
    </font>
    <font>
      <b/>
      <sz val="10.5"/>
      <name val="Montserrat"/>
    </font>
    <font>
      <b/>
      <sz val="11"/>
      <color theme="1"/>
      <name val="Aptos Narrow"/>
      <family val="2"/>
      <scheme val="minor"/>
    </font>
    <font>
      <b/>
      <sz val="12"/>
      <color theme="1"/>
      <name val="Montserrat"/>
    </font>
    <font>
      <sz val="12"/>
      <color theme="1"/>
      <name val="Montserrat"/>
    </font>
    <font>
      <b/>
      <sz val="1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8496B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3" applyFont="1" applyAlignment="1">
      <alignment horizontal="center" vertical="center" wrapText="1"/>
    </xf>
    <xf numFmtId="165" fontId="4" fillId="0" borderId="0" xfId="4" applyFont="1" applyFill="1" applyBorder="1" applyAlignment="1">
      <alignment horizontal="center" vertical="center" wrapText="1"/>
    </xf>
    <xf numFmtId="44" fontId="4" fillId="0" borderId="0" xfId="5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167" fontId="4" fillId="0" borderId="0" xfId="6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4" fontId="5" fillId="0" borderId="1" xfId="7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5" fillId="0" borderId="1" xfId="4" applyFont="1" applyFill="1" applyBorder="1" applyAlignment="1">
      <alignment horizontal="center" vertical="center" wrapText="1"/>
    </xf>
    <xf numFmtId="168" fontId="5" fillId="0" borderId="1" xfId="5" applyNumberFormat="1" applyFont="1" applyFill="1" applyBorder="1" applyAlignment="1">
      <alignment horizontal="center" vertical="center" wrapText="1"/>
    </xf>
    <xf numFmtId="14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65" fontId="7" fillId="2" borderId="1" xfId="4" applyFont="1" applyFill="1" applyBorder="1" applyAlignment="1">
      <alignment horizontal="center" vertical="center" wrapText="1"/>
    </xf>
    <xf numFmtId="44" fontId="7" fillId="2" borderId="1" xfId="5" applyNumberFormat="1" applyFont="1" applyFill="1" applyBorder="1" applyAlignment="1">
      <alignment horizontal="center" vertical="center" wrapText="1"/>
    </xf>
    <xf numFmtId="167" fontId="7" fillId="2" borderId="1" xfId="3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169" fontId="6" fillId="0" borderId="0" xfId="6" applyNumberFormat="1" applyFont="1" applyBorder="1" applyAlignment="1">
      <alignment vertical="center" wrapText="1"/>
    </xf>
    <xf numFmtId="0" fontId="4" fillId="0" borderId="0" xfId="0" applyFont="1"/>
    <xf numFmtId="43" fontId="0" fillId="0" borderId="0" xfId="1" applyFont="1"/>
    <xf numFmtId="164" fontId="0" fillId="0" borderId="0" xfId="1" applyNumberFormat="1" applyFont="1"/>
    <xf numFmtId="164" fontId="4" fillId="0" borderId="0" xfId="1" applyNumberFormat="1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6" fillId="0" borderId="2" xfId="3" applyFont="1" applyBorder="1" applyAlignment="1">
      <alignment horizontal="left" vertical="center" wrapText="1"/>
    </xf>
    <xf numFmtId="169" fontId="11" fillId="0" borderId="0" xfId="6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</cellXfs>
  <cellStyles count="8">
    <cellStyle name="Millares" xfId="1" builtinId="3"/>
    <cellStyle name="Millares 2" xfId="6" xr:uid="{7C0258E5-378B-4E41-B451-FB332AEA8144}"/>
    <cellStyle name="Moneda 2" xfId="4" xr:uid="{05357020-FD00-4E0C-8701-C2F7EC0EDD98}"/>
    <cellStyle name="Normal" xfId="0" builtinId="0"/>
    <cellStyle name="Normal 2" xfId="3" xr:uid="{00000000-0005-0000-0000-000002000000}"/>
    <cellStyle name="Normal 2 2" xfId="7" xr:uid="{0030A35A-07EF-4CA6-AEDE-1C27FE2190DC}"/>
    <cellStyle name="Normal 3" xfId="2" xr:uid="{00000000-0005-0000-0000-000003000000}"/>
    <cellStyle name="Porcentaje 2" xfId="5" xr:uid="{A48AFF55-11AD-4E94-BEE6-D3E210C4F472}"/>
  </cellStyles>
  <dxfs count="6"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1056652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5A6AB0-BB77-4387-87B1-CC0512CC8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0" y="0"/>
          <a:ext cx="3037852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7577</xdr:colOff>
      <xdr:row>0</xdr:row>
      <xdr:rowOff>72519</xdr:rowOff>
    </xdr:from>
    <xdr:to>
      <xdr:col>4</xdr:col>
      <xdr:colOff>1073727</xdr:colOff>
      <xdr:row>5</xdr:row>
      <xdr:rowOff>223314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1396AC-22C6-4D38-8A56-F1B87B297E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7577" y="72519"/>
          <a:ext cx="4391241" cy="16228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vier Eduardo Pimentel Hernández" refreshedDate="45604.391815740739" createdVersion="8" refreshedVersion="8" minRefreshableVersion="3" recordCount="61" xr:uid="{886A7680-C3B7-4513-9961-FB56EF19546F}">
  <cacheSource type="worksheet">
    <worksheetSource ref="B9:U70" sheet="NUMERAL 7"/>
  </cacheSource>
  <cacheFields count="25">
    <cacheField name="No." numFmtId="0">
      <sharedItems containsSemiMixedTypes="0" containsString="0" containsNumber="1" containsInteger="1" minValue="1" maxValue="61"/>
    </cacheField>
    <cacheField name="FECHA DE ENTREGA" numFmtId="14">
      <sharedItems containsSemiMixedTypes="0" containsNonDate="0" containsDate="1" containsString="0" minDate="2024-10-01T00:00:00" maxDate="2024-10-31T00:00:00"/>
    </cacheField>
    <cacheField name="AÑO" numFmtId="1">
      <sharedItems containsSemiMixedTypes="0" containsString="0" containsNumber="1" containsInteger="1" minValue="2024" maxValue="2024"/>
    </cacheField>
    <cacheField name="TÉCNICO" numFmtId="0">
      <sharedItems/>
    </cacheField>
    <cacheField name="DEPARTAMENTO" numFmtId="0">
      <sharedItems count="9">
        <s v="San Marcos"/>
        <s v="Retalhuleu"/>
        <s v="Huehuetenango"/>
        <s v="Sololá"/>
        <s v="Chiquimula"/>
        <s v="Petén"/>
        <s v="Guatemala"/>
        <s v="Santa Rosa"/>
        <s v="Jalapa"/>
      </sharedItems>
    </cacheField>
    <cacheField name="MUNICIPIO" numFmtId="0">
      <sharedItems/>
    </cacheField>
    <cacheField name="COMUNIDAD BENEFICIADA" numFmtId="0">
      <sharedItems/>
    </cacheField>
    <cacheField name="NOMBRE SOLICITANTE" numFmtId="0">
      <sharedItems/>
    </cacheField>
    <cacheField name="CARGO" numFmtId="0">
      <sharedItems/>
    </cacheField>
    <cacheField name="DPI BENEFI." numFmtId="0">
      <sharedItems/>
    </cacheField>
    <cacheField name="NO.  DE ACTA" numFmtId="0">
      <sharedItems/>
    </cacheField>
    <cacheField name="MATERIAL DOTADO" numFmtId="0">
      <sharedItems/>
    </cacheField>
    <cacheField name="AÑO DE COMPRA" numFmtId="0">
      <sharedItems containsSemiMixedTypes="0" containsString="0" containsNumber="1" containsInteger="1" minValue="2023" maxValue="2024"/>
    </cacheField>
    <cacheField name="AARÓN" numFmtId="0">
      <sharedItems/>
    </cacheField>
    <cacheField name="DESCRIPCIÓN" numFmtId="0">
      <sharedItems/>
    </cacheField>
    <cacheField name="CANTIDAD _x000a_DOTADA" numFmtId="164">
      <sharedItems containsSemiMixedTypes="0" containsString="0" containsNumber="1" containsInteger="1" minValue="7" maxValue="10000"/>
    </cacheField>
    <cacheField name="VALOR_x000a_UNITARIO " numFmtId="168">
      <sharedItems containsSemiMixedTypes="0" containsString="0" containsNumber="1" minValue="6.49" maxValue="1400"/>
    </cacheField>
    <cacheField name="VALOR TOTAL Q" numFmtId="165">
      <sharedItems containsSemiMixedTypes="0" containsString="0" containsNumber="1" minValue="795" maxValue="548400"/>
    </cacheField>
    <cacheField name="NO. PROYECTO" numFmtId="0">
      <sharedItems/>
    </cacheField>
    <cacheField name="NOG" numFmtId="0">
      <sharedItems containsSemiMixedTypes="0" containsString="0" containsNumber="1" containsInteger="1" minValue="18925952" maxValue="24102334"/>
    </cacheField>
    <cacheField name="PROGRAMA" numFmtId="0">
      <sharedItems count="3">
        <s v="PROVIDI"/>
        <s v="PROACO"/>
        <s v="PROCODE"/>
      </sharedItems>
    </cacheField>
    <cacheField name="BENEFICIARIOS_x000a_DIRECTOS" numFmtId="164">
      <sharedItems containsSemiMixedTypes="0" containsString="0" containsNumber="1" minValue="0.7" maxValue="9140"/>
    </cacheField>
    <cacheField name="BENEFICIARIOS_x000a_INDIRECTOS" numFmtId="164">
      <sharedItems containsSemiMixedTypes="0" containsString="0" containsNumber="1" containsInteger="1" minValue="0" maxValue="0"/>
    </cacheField>
    <cacheField name="TOTAL BENEFICIARIOS" numFmtId="164">
      <sharedItems containsSemiMixedTypes="0" containsString="0" containsNumber="1" minValue="0.7" maxValue="9140"/>
    </cacheField>
    <cacheField name="USO DE FOLI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1"/>
    <d v="2024-10-01T00:00:00"/>
    <n v="2024"/>
    <s v="Guillermo"/>
    <x v="0"/>
    <s v="Ixchiguán"/>
    <s v="Aldea Julischín"/>
    <s v="SANTOS EPIFANIO LÓPEZ GONZALEZ"/>
    <s v="Coordinador del Consejo Comunitario de Desarrollo -COCODE-"/>
    <s v="1901 41441 1223"/>
    <s v="044-2024"/>
    <s v="Cemento 4060 PSI"/>
    <n v="2023"/>
    <s v="Vivienda"/>
    <s v="Cemento"/>
    <n v="500"/>
    <n v="82.5"/>
    <n v="41250"/>
    <s v="042-0-2023"/>
    <n v="21271992"/>
    <x v="0"/>
    <n v="50"/>
    <n v="0"/>
    <n v="50"/>
    <s v="PROVIDI"/>
  </r>
  <r>
    <n v="2"/>
    <d v="2024-10-04T00:00:00"/>
    <n v="2024"/>
    <s v="Guillermo"/>
    <x v="1"/>
    <s v="Champerico"/>
    <s v="Barrio Guayacan"/>
    <s v="JOSE ALBERTO DIAZ CARDENAS"/>
    <s v="Presidente del Consejo Comunitario de Desarrollo -COCODE-"/>
    <s v="2525 96951 1107"/>
    <s v="051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3"/>
    <d v="2024-10-04T00:00:00"/>
    <n v="2024"/>
    <s v="Guillermo"/>
    <x v="1"/>
    <s v="Champerico"/>
    <s v="Colonia la Felicidad"/>
    <s v="NELSON AUGUSTO PINZON CHAY"/>
    <s v="Presidente del Consejo Comunitario de Desarrollo -COCODE-"/>
    <s v="1933 01873 1107"/>
    <s v="052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4"/>
    <d v="2024-10-04T00:00:00"/>
    <n v="2024"/>
    <s v="Guillermo"/>
    <x v="1"/>
    <s v="Champerico"/>
    <s v="Barrio El Bilbao"/>
    <s v="FELIX PORFILIO ORELLANA GONZÁLEZ"/>
    <s v="Vice-presidente del Consejo Comunitario de Desarrollo -COCODE-"/>
    <s v="1740 61439 1107"/>
    <s v="053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5"/>
    <d v="2024-10-04T00:00:00"/>
    <n v="2024"/>
    <s v="Guillermo"/>
    <x v="1"/>
    <s v="Champerico"/>
    <s v="Comunidad Línea C guion doce (C-12) Güiscoyol"/>
    <s v="OSCAR RIZ BARRERA"/>
    <s v="Presidente del Consejo Comunitario de Desarrollo -COCODE-"/>
    <s v="3493 99611 1106"/>
    <s v="054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6"/>
    <d v="2024-10-04T00:00:00"/>
    <n v="2024"/>
    <s v="Guillermo"/>
    <x v="1"/>
    <s v="Champerico"/>
    <s v="Barrio Pueblo Nuevo"/>
    <s v="ERICK EDUARDO ANGEL MUÑOZ"/>
    <s v="Presidente del Consejo Comunitario de Desarrollo -COCODE-"/>
    <s v="1960 39967 1101"/>
    <s v="055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7"/>
    <d v="2024-10-04T00:00:00"/>
    <n v="2024"/>
    <s v="Guillermo"/>
    <x v="1"/>
    <s v="Champerico"/>
    <s v="Barrio San Miguel"/>
    <s v="UDEN BLADIMIR ESCOBAR DE LEÓN"/>
    <s v="Presidente del Consejo Comunitario de Desarrollo -COCODE-"/>
    <s v="1948 83221 1107"/>
    <s v="056-2024"/>
    <s v="Ración Individual, Incluye; Alimentos Y Bebidas Empacados"/>
    <n v="2024"/>
    <s v="Alimento"/>
    <s v="Ración Individual"/>
    <n v="100"/>
    <n v="208.69"/>
    <n v="20869"/>
    <s v="CD-028-2024/EE"/>
    <n v="23443456"/>
    <x v="1"/>
    <n v="100"/>
    <n v="0"/>
    <n v="100"/>
    <s v="PROACO"/>
  </r>
  <r>
    <n v="8"/>
    <d v="2024-10-04T00:00:00"/>
    <n v="2024"/>
    <s v="Guillermo"/>
    <x v="1"/>
    <s v="Champerico"/>
    <s v="Aldea El Rosario"/>
    <s v="JOSÉ LITO MENCHU BARRIOS"/>
    <s v="Presidente del Consejo Comunitario de Desarrollo -COCODE-"/>
    <s v="3906 41871 1107"/>
    <s v="057-2024"/>
    <s v="Ración Individual, Incluye; Alimentos Y Bebidas Empacados"/>
    <n v="2024"/>
    <s v="Alimento"/>
    <s v="Ración Individual"/>
    <n v="50"/>
    <n v="208.69"/>
    <n v="10434.5"/>
    <s v="CD-028-2024/EE"/>
    <n v="23443456"/>
    <x v="1"/>
    <n v="50"/>
    <n v="0"/>
    <n v="50"/>
    <s v="PROACO"/>
  </r>
  <r>
    <n v="9"/>
    <d v="2024-10-04T00:00:00"/>
    <n v="2024"/>
    <s v="Guillermo"/>
    <x v="1"/>
    <s v="Champerico"/>
    <s v="Barrio Guayacan"/>
    <s v="JOSE ALBERTO DIAZ CARDENAS"/>
    <s v="Presidente del Consejo Comunitario de Desarrollo -COCODE-"/>
    <s v="2525 96951 1107"/>
    <s v="045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0"/>
    <d v="2024-10-04T00:00:00"/>
    <n v="2024"/>
    <s v="Guillermo"/>
    <x v="1"/>
    <s v="Champerico"/>
    <s v="Colonia la Felicidad"/>
    <s v="NELSON AUGUSTO PINZON CHAY"/>
    <s v="Presidente del Consejo Comunitario de Desarrollo -COCODE-"/>
    <s v="1933 01873 1107"/>
    <s v="046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1"/>
    <d v="2024-10-04T00:00:00"/>
    <n v="2024"/>
    <s v="Guillermo"/>
    <x v="1"/>
    <s v="Champerico"/>
    <s v="Barrio El Bilbao"/>
    <s v="FELIX PORFILIO ORELLANA GONZÁLEZ"/>
    <s v="Vice-presidente del Consejo Comunitario de Desarrollo -COCODE-"/>
    <s v="1740 61439 1107"/>
    <s v="047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2"/>
    <d v="2024-10-04T00:00:00"/>
    <n v="2024"/>
    <s v="Guillermo"/>
    <x v="1"/>
    <s v="Champerico"/>
    <s v="Comunidad Línea C guion doce (C-12) Güiscoyol"/>
    <s v="OSCAR RIZ BARRERA"/>
    <s v="Presidente del Consejo Comunitario de Desarrollo -COCODE-"/>
    <s v="3493 99611 1106"/>
    <s v="048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3"/>
    <d v="2024-10-04T00:00:00"/>
    <n v="2024"/>
    <s v="Guillermo"/>
    <x v="1"/>
    <s v="Champerico"/>
    <s v="Barrio Pueblo Nuevo"/>
    <s v="ERICK EDUARDO ANGEL MUÑOZ"/>
    <s v="Presidente del Consejo Comunitario de Desarrollo -COCODE-"/>
    <s v="1960 39967 1101"/>
    <s v="049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4"/>
    <d v="2024-10-04T00:00:00"/>
    <n v="2024"/>
    <s v="Guillermo"/>
    <x v="1"/>
    <s v="Champerico"/>
    <s v="Barrio San Miguel"/>
    <s v="UDEN BLADIMIR ESCOBAR DE LEÓN"/>
    <s v="Presidente del Consejo Comunitario de Desarrollo -COCODE-"/>
    <s v="1948 83221 1107"/>
    <s v="050-2024"/>
    <s v="Colchonetas"/>
    <n v="2024"/>
    <s v="Vulnerabilidad"/>
    <s v="Colchoneta"/>
    <n v="100"/>
    <n v="145"/>
    <n v="14500"/>
    <s v="003-0-2024"/>
    <n v="22628002"/>
    <x v="0"/>
    <n v="100"/>
    <n v="0"/>
    <n v="100"/>
    <s v="PROVIDI"/>
  </r>
  <r>
    <n v="15"/>
    <d v="2024-10-04T00:00:00"/>
    <n v="2024"/>
    <s v="Guillermo"/>
    <x v="1"/>
    <s v="Champerico"/>
    <s v="Aldea El Rosario"/>
    <s v="JOSÉ LITO MENCHÚ BARRIOS"/>
    <s v="Presidente del Consejo Comunitario de Desarrollo -COCODE-"/>
    <s v="3906 41871 1107"/>
    <s v="051-2024"/>
    <s v="Colchonetas"/>
    <n v="2024"/>
    <s v="Vulnerabilidad"/>
    <s v="Colchoneta"/>
    <n v="50"/>
    <n v="145"/>
    <n v="7250"/>
    <s v="003-0-2024"/>
    <n v="22628002"/>
    <x v="0"/>
    <n v="50"/>
    <n v="0"/>
    <n v="50"/>
    <s v="PROVIDI"/>
  </r>
  <r>
    <n v="16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58-2024"/>
    <s v="Filtro de Agua de 22 Litro"/>
    <n v="2024"/>
    <s v="Agua Potable"/>
    <s v="Ecofiltro"/>
    <n v="1828"/>
    <n v="300"/>
    <n v="548400"/>
    <s v="CACB-002-2024"/>
    <n v="22626999"/>
    <x v="1"/>
    <n v="9140"/>
    <n v="0"/>
    <n v="9140"/>
    <s v="PROACO"/>
  </r>
  <r>
    <n v="17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58-2024"/>
    <s v="Estufa Ahorradora de Leña"/>
    <n v="2024"/>
    <s v="Vulnerabilidad"/>
    <s v="Estufa"/>
    <n v="277"/>
    <n v="1295"/>
    <n v="358715"/>
    <s v="006-0-2024"/>
    <n v="22619119"/>
    <x v="1"/>
    <n v="1385"/>
    <n v="0"/>
    <n v="1385"/>
    <s v="PROACO"/>
  </r>
  <r>
    <n v="18"/>
    <d v="2024-10-08T00:00:00"/>
    <n v="2024"/>
    <s v="Guillermo"/>
    <x v="2"/>
    <s v="San Gaspar Ixchil"/>
    <s v="San Gaspar Ixchil"/>
    <s v="JUAN RAMÍREZ PÉREZ"/>
    <s v="Alcalde Municipal"/>
    <s v="1928 50008 1329"/>
    <s v="059-2024"/>
    <s v="Filtro de Agua de 22 Litro"/>
    <n v="2024"/>
    <s v="Agua Potable"/>
    <s v="Ecofiltro"/>
    <n v="166"/>
    <n v="300"/>
    <n v="49800"/>
    <s v="CACB-002-2024"/>
    <n v="22626999"/>
    <x v="1"/>
    <n v="830"/>
    <n v="0"/>
    <n v="830"/>
    <s v="PROACO"/>
  </r>
  <r>
    <n v="19"/>
    <d v="2024-10-08T00:00:00"/>
    <n v="2024"/>
    <s v="Guillermo"/>
    <x v="2"/>
    <s v="San Gaspar Ixchil"/>
    <s v="San Gaspar Ixchil"/>
    <s v="JUAN RAMÍREZ PÉREZ"/>
    <s v="Alcalde Municipal"/>
    <s v="1928 50008 1329"/>
    <s v="053-2024"/>
    <s v="Concreto Premezclado"/>
    <n v="2024"/>
    <s v="Vivienda"/>
    <s v="Concreto"/>
    <n v="2275"/>
    <n v="39.56"/>
    <n v="89999"/>
    <s v="CD-033-2024/EE"/>
    <n v="24102334"/>
    <x v="0"/>
    <n v="35"/>
    <n v="0"/>
    <n v="35"/>
    <s v="PROVIDI"/>
  </r>
  <r>
    <n v="20"/>
    <d v="2024-10-08T00:00:00"/>
    <n v="2024"/>
    <s v="Guillermo"/>
    <x v="2"/>
    <s v="San Gaspar Ixchil"/>
    <s v="San Gaspar Ixchil"/>
    <s v="JUAN RAMÍREZ PÉREZ"/>
    <s v="Alcalde Municipal"/>
    <s v="1928 50008 1329"/>
    <s v="053-2024"/>
    <s v="Concreto Premezclado"/>
    <n v="2024"/>
    <s v="Vivienda"/>
    <s v="Concreto"/>
    <n v="2210"/>
    <n v="40.5"/>
    <n v="89505"/>
    <s v="CD-032-2024/EE"/>
    <n v="24017647"/>
    <x v="0"/>
    <n v="34"/>
    <n v="0"/>
    <n v="34"/>
    <s v="PROVIDI"/>
  </r>
  <r>
    <n v="21"/>
    <d v="2024-10-08T00:00:00"/>
    <n v="2024"/>
    <s v="Guillermo"/>
    <x v="0"/>
    <s v="San Pedro Sacatepéquez"/>
    <s v="Caserío Ojo de Agua, Aldea Piedra Grande"/>
    <s v="ORCIBAL ALLAN-GUMER MIRANDA NAVARRO"/>
    <s v="Presidente del Consejo Comunitario de Desarrollo -COCODE-"/>
    <s v="2224 82362 1201"/>
    <s v="087-2024"/>
    <s v="Adoquin"/>
    <n v="2023"/>
    <s v="Red Vial"/>
    <s v="Adoquin"/>
    <n v="10000"/>
    <n v="6.49"/>
    <n v="64900"/>
    <s v="041-0-2023"/>
    <n v="21272042"/>
    <x v="2"/>
    <n v="33.333333333333336"/>
    <n v="0"/>
    <n v="33.333333333333336"/>
    <s v="PROCODE"/>
  </r>
  <r>
    <n v="22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Piocha C/Cabo"/>
    <n v="2024"/>
    <s v="Agropecuario Y Artesanal"/>
    <s v="Herramienta de Labranza"/>
    <n v="80"/>
    <n v="166"/>
    <n v="13280"/>
    <s v="CD-022-2024/EE"/>
    <n v="23050004"/>
    <x v="2"/>
    <n v="80"/>
    <n v="0"/>
    <n v="80"/>
    <s v="PROCODE"/>
  </r>
  <r>
    <n v="23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Cuchara C/Mango De Madera "/>
    <n v="2024"/>
    <s v="Agropecuario Y Artesanal"/>
    <s v="Herramienta de Albañileria"/>
    <n v="80"/>
    <n v="26"/>
    <n v="2080"/>
    <s v="CD-022-2024/EE"/>
    <n v="23050004"/>
    <x v="2"/>
    <n v="80"/>
    <n v="0"/>
    <n v="80"/>
    <s v="PROCODE"/>
  </r>
  <r>
    <n v="24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Azadón C/Cabo"/>
    <n v="2024"/>
    <s v="Agropecuario Y Artesanal"/>
    <s v="Herramienta de Labranza"/>
    <n v="80"/>
    <n v="62"/>
    <n v="4960"/>
    <s v="CD-022-2024/EE"/>
    <n v="23050004"/>
    <x v="2"/>
    <n v="80"/>
    <n v="0"/>
    <n v="80"/>
    <s v="PROCODE"/>
  </r>
  <r>
    <n v="25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Pala Cuadrada Con Cabo Corto"/>
    <n v="2024"/>
    <s v="Agropecuario Y Artesanal"/>
    <s v="Herramienta de Labranza"/>
    <n v="80"/>
    <n v="42"/>
    <n v="3360"/>
    <s v="CD-022-2024/EE"/>
    <n v="23050004"/>
    <x v="2"/>
    <n v="80"/>
    <n v="0"/>
    <n v="80"/>
    <s v="PROCODE"/>
  </r>
  <r>
    <n v="26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Nivel De Aluminio P/Uso De Albañilería"/>
    <n v="2024"/>
    <s v="Agropecuario Y Artesanal"/>
    <s v="Herramienta de Albañileria"/>
    <n v="80"/>
    <n v="82"/>
    <n v="6560"/>
    <s v="CD-022-2024/EE"/>
    <n v="23050004"/>
    <x v="2"/>
    <n v="80"/>
    <n v="0"/>
    <n v="80"/>
    <s v="PROCODE"/>
  </r>
  <r>
    <n v="27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Marcador De Líneas De 100 Pies"/>
    <n v="2024"/>
    <s v="Agropecuario Y Artesanal"/>
    <s v="Herramienta de Albañileria"/>
    <n v="80"/>
    <n v="49"/>
    <n v="3920"/>
    <s v="CD-022-2024/EE"/>
    <n v="23050004"/>
    <x v="2"/>
    <n v="80"/>
    <n v="0"/>
    <n v="80"/>
    <s v="PROCODE"/>
  </r>
  <r>
    <n v="28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Carreta De Mano"/>
    <n v="2024"/>
    <s v="Agropecuario Y Artesanal"/>
    <s v="Herramienta de Albañileria"/>
    <n v="80"/>
    <n v="310"/>
    <n v="24800"/>
    <s v="CD-021-2024/EE"/>
    <n v="23048735"/>
    <x v="2"/>
    <n v="80"/>
    <n v="0"/>
    <n v="80"/>
    <s v="PROCODE"/>
  </r>
  <r>
    <n v="29"/>
    <d v="2024-10-08T00:00:00"/>
    <n v="2024"/>
    <s v="Guillermo"/>
    <x v="2"/>
    <s v="Santiago Chimaltenango"/>
    <s v="Santiago Chimaltenango"/>
    <s v="FROYLAN ELÍAS AGUILAR JIMÉNEZ"/>
    <s v="Alcalde Municipal"/>
    <s v="1877 32213 1330"/>
    <s v="088-2024"/>
    <s v="Plancha (Llana)"/>
    <n v="2024"/>
    <s v="Agropecuario Y Artesanal"/>
    <s v="Herramienta de Albañileria"/>
    <n v="80"/>
    <n v="41"/>
    <n v="3280"/>
    <s v="CD-021-2024/EE"/>
    <n v="23048735"/>
    <x v="2"/>
    <n v="80"/>
    <n v="0"/>
    <n v="80"/>
    <s v="PROCODE"/>
  </r>
  <r>
    <n v="30"/>
    <d v="2024-10-11T00:00:00"/>
    <n v="2024"/>
    <s v="Guillermo"/>
    <x v="3"/>
    <s v="Nahuala"/>
    <s v="Caserío Tzam-q’aam"/>
    <s v="SAMUEL IXQUIER ROSARIO"/>
    <s v="Presidente del Consejo Comunitario de Desarrollo -COCODE-"/>
    <s v="2735 34815 0705"/>
    <s v="060-2024"/>
    <s v="Filtro de Agua de 22 Litro"/>
    <n v="2023"/>
    <s v="Agua Potable"/>
    <s v="Ecofiltro"/>
    <n v="7"/>
    <n v="485"/>
    <n v="3395"/>
    <s v="036-0-2023"/>
    <n v="21199663"/>
    <x v="1"/>
    <n v="35"/>
    <n v="0"/>
    <n v="35"/>
    <s v="PROACO"/>
  </r>
  <r>
    <n v="31"/>
    <d v="2024-10-11T00:00:00"/>
    <n v="2024"/>
    <s v="Guillermo"/>
    <x v="3"/>
    <s v="Nahuala"/>
    <s v="Caserío Tzam-q’aam"/>
    <s v="SAMUEL IXQUIER ROSARIO"/>
    <s v="Presidente del Consejo Comunitario de Desarrollo -COCODE-"/>
    <s v="2735 34815 0705"/>
    <s v="060-2024"/>
    <s v="Filtro de Agua de 22 Litro"/>
    <n v="2024"/>
    <s v="Agua Potable"/>
    <s v="Ecofiltro"/>
    <n v="49"/>
    <n v="300"/>
    <n v="14700"/>
    <s v="CACB-002-2024"/>
    <n v="22626999"/>
    <x v="1"/>
    <n v="245"/>
    <n v="0"/>
    <n v="245"/>
    <s v="PROACO"/>
  </r>
  <r>
    <n v="32"/>
    <d v="2024-10-18T00:00:00"/>
    <n v="2024"/>
    <s v="Guillermo"/>
    <x v="4"/>
    <s v="Chiquimula"/>
    <s v="Aldea Maraxcó"/>
    <s v="MARVIN GEOVANY FELIPE DÍAZ"/>
    <s v="Alcalde Comunitario"/>
    <s v="1994 33828 2001"/>
    <s v="054-2024"/>
    <s v="Cemento 4060 PSI"/>
    <n v="2023"/>
    <s v="Vivienda"/>
    <s v="Cemento"/>
    <n v="200"/>
    <n v="82.5"/>
    <n v="16500"/>
    <s v="042-0-2023"/>
    <n v="21271992"/>
    <x v="0"/>
    <n v="20"/>
    <n v="0"/>
    <n v="20"/>
    <s v="PROVIDI"/>
  </r>
  <r>
    <n v="33"/>
    <d v="2024-10-18T00:00:00"/>
    <n v="2024"/>
    <s v="Guillermo"/>
    <x v="4"/>
    <s v="Chiquimula"/>
    <s v="Aldea Maraxcó"/>
    <s v="MARVIN GEOVANY FELIPE DÍAZ"/>
    <s v="Alcalde Comunitario"/>
    <s v="1994 33828 2001"/>
    <s v="055-2024"/>
    <s v="Cemento 4060 PSI"/>
    <n v="2023"/>
    <s v="Vivienda"/>
    <s v="Cemento"/>
    <n v="150"/>
    <n v="82.5"/>
    <n v="12375"/>
    <s v="042-0-2023"/>
    <n v="21271992"/>
    <x v="0"/>
    <n v="15"/>
    <n v="0"/>
    <n v="15"/>
    <s v="PROVIDI"/>
  </r>
  <r>
    <n v="34"/>
    <d v="2024-10-18T00:00:00"/>
    <n v="2024"/>
    <s v="Guillermo"/>
    <x v="4"/>
    <s v="Chiquimula"/>
    <s v="Aldea Maraxcó"/>
    <s v="MARVIN GEOVANY FELIPE DÍAZ"/>
    <s v="Alcalde Comunitario"/>
    <s v="1994 33828 2001"/>
    <s v="089-2024"/>
    <s v="Kit de Panel Solar"/>
    <n v="2023"/>
    <s v="Vulnerabilidad"/>
    <s v="Panel Solar"/>
    <n v="50"/>
    <n v="395"/>
    <n v="19750"/>
    <s v="045-0-2023"/>
    <n v="21307571"/>
    <x v="2"/>
    <n v="50"/>
    <n v="0"/>
    <n v="50"/>
    <s v="PROCODE"/>
  </r>
  <r>
    <n v="35"/>
    <d v="2024-10-18T00:00:00"/>
    <n v="2024"/>
    <s v="Guillermo"/>
    <x v="4"/>
    <s v="Chiquimula"/>
    <s v="Aldea Maraxcó"/>
    <s v="MARVIN GEOVANY FELIPE DÍAZ"/>
    <s v="Alcalde Comunitario"/>
    <s v="1994 33828 2001"/>
    <s v="089-2024"/>
    <s v="Adoquin"/>
    <n v="2023"/>
    <s v="Red Vial"/>
    <s v="Adoquin"/>
    <n v="10000"/>
    <n v="6.49"/>
    <n v="64900"/>
    <s v="041-0-2023"/>
    <n v="21272042"/>
    <x v="2"/>
    <n v="33.333333333333336"/>
    <n v="0"/>
    <n v="33.333333333333336"/>
    <s v="PROCODE"/>
  </r>
  <r>
    <n v="36"/>
    <d v="2024-10-22T00:00:00"/>
    <n v="2024"/>
    <s v="Guillermo"/>
    <x v="2"/>
    <s v="San Pedro Soloma"/>
    <s v="Aldea Ixtichecan"/>
    <s v="DOMINGO ANDRÉS LÓPEZ"/>
    <s v="Presidente del Consejo Comunitario de Desarrollo -COCODE-"/>
    <s v="2403 12015 1308"/>
    <s v="090-2024"/>
    <s v="Tubo Pvc Blanco Diametro 1 Plg X Lrg 6 Mts"/>
    <n v="2023"/>
    <s v="Agua Potable"/>
    <s v="Tubería"/>
    <n v="135"/>
    <n v="65"/>
    <n v="8775"/>
    <s v="012-0-2023"/>
    <n v="19301820"/>
    <x v="2"/>
    <n v="13.5"/>
    <n v="0"/>
    <n v="13.5"/>
    <s v="PROCODE"/>
  </r>
  <r>
    <n v="37"/>
    <d v="2024-10-23T00:00:00"/>
    <n v="2024"/>
    <s v="Guillermo"/>
    <x v="5"/>
    <s v="Poptún"/>
    <s v="Poptún"/>
    <s v="JOSÉ OBDULIO PINTO VIDES"/>
    <s v="Alcalde Municipal"/>
    <s v="1721 25863 1805"/>
    <s v="056-2024"/>
    <s v="Colchonetas"/>
    <n v="2024"/>
    <s v="Vulnerabilidad"/>
    <s v="Colchoneta"/>
    <n v="233"/>
    <n v="145"/>
    <n v="33785"/>
    <s v="003-0-2024"/>
    <n v="22628002"/>
    <x v="0"/>
    <n v="233"/>
    <n v="0"/>
    <n v="233"/>
    <s v="PROVIDI"/>
  </r>
  <r>
    <n v="38"/>
    <d v="2024-10-23T00:00:00"/>
    <n v="2024"/>
    <s v="Guillermo"/>
    <x v="5"/>
    <s v="Poptún"/>
    <s v="Poptún"/>
    <s v="JOSÉ OBDULIO PINTO VIDES"/>
    <s v="Alcalde Municipal"/>
    <s v="1721 25863 1805"/>
    <s v="091-2024"/>
    <s v="Tubo Pvc Diametro 2 Plg X Lrg 6 Mt"/>
    <n v="2023"/>
    <s v="Agua Potable"/>
    <s v="Tubería"/>
    <n v="2376"/>
    <n v="95"/>
    <n v="225720"/>
    <s v="012-0-2023"/>
    <n v="19301820"/>
    <x v="2"/>
    <n v="237.6"/>
    <n v="0"/>
    <n v="237.6"/>
    <s v="PROCODE"/>
  </r>
  <r>
    <n v="39"/>
    <d v="2024-10-23T00:00:00"/>
    <n v="2024"/>
    <s v="Guillermo"/>
    <x v="5"/>
    <s v="Poptún"/>
    <s v="Poptún"/>
    <s v="JOSÉ OBDULIO PINTO VIDES"/>
    <s v="Alcalde Municipal"/>
    <s v="1721 25863 1805"/>
    <s v="091-2024"/>
    <s v="Tubo Pvc Blanco Diametro 1 Plg X Lrg 6 Mts"/>
    <n v="2023"/>
    <s v="Agua Potable"/>
    <s v="Tubería"/>
    <n v="115"/>
    <n v="65"/>
    <n v="7475"/>
    <s v="012-0-2023"/>
    <n v="19301820"/>
    <x v="2"/>
    <n v="11.5"/>
    <n v="0"/>
    <n v="11.5"/>
    <s v="PROCODE"/>
  </r>
  <r>
    <n v="40"/>
    <d v="2024-10-23T00:00:00"/>
    <n v="2024"/>
    <s v="Guillermo"/>
    <x v="5"/>
    <s v="Poptún"/>
    <s v="Poptún"/>
    <s v="JOSÉ OBDULIO PINTO VIDES"/>
    <s v="Alcalde Municipal"/>
    <s v="1721 25863 1805"/>
    <s v="091-2024"/>
    <s v="Pizarra Para Equipamiento De Módulos Educativos"/>
    <n v="2023"/>
    <s v="Mobiliario Escolar"/>
    <s v="Mobiliario Escolar"/>
    <n v="19"/>
    <n v="1400"/>
    <n v="26600"/>
    <s v="CD-063-2023/JR"/>
    <n v="21696691"/>
    <x v="2"/>
    <n v="380"/>
    <n v="0"/>
    <n v="380"/>
    <s v="PROCODE"/>
  </r>
  <r>
    <n v="41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61-2024"/>
    <s v="Molino Standar"/>
    <n v="2023"/>
    <s v="Vulnerabilidad"/>
    <s v="Molino"/>
    <n v="100"/>
    <n v="565"/>
    <n v="56500"/>
    <s v="044-0-2023"/>
    <n v="21270333"/>
    <x v="1"/>
    <n v="800"/>
    <n v="0"/>
    <n v="800"/>
    <s v="PROACO"/>
  </r>
  <r>
    <n v="42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92-2024"/>
    <s v="Poncho Franela"/>
    <n v="2023"/>
    <s v="Vulnerabilidad"/>
    <s v="Poncho"/>
    <n v="15"/>
    <n v="53"/>
    <n v="795"/>
    <s v="CD-009-2023/JR"/>
    <n v="19574789"/>
    <x v="2"/>
    <n v="15"/>
    <n v="0"/>
    <n v="15"/>
    <s v="PROCODE"/>
  </r>
  <r>
    <n v="43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92-2024"/>
    <s v="Bomba de Fumigación de 16 Litro"/>
    <n v="2023"/>
    <s v="Agropecuario Y Artesanal"/>
    <s v="Herramienta de Labranza"/>
    <n v="10"/>
    <n v="625"/>
    <n v="6250"/>
    <s v="001-0-2023"/>
    <n v="18925952"/>
    <x v="2"/>
    <n v="10"/>
    <n v="0"/>
    <n v="10"/>
    <s v="PROCODE"/>
  </r>
  <r>
    <n v="44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92-2024"/>
    <s v="Machete"/>
    <n v="2023"/>
    <s v="Agropecuario Y Artesanal"/>
    <s v="Herramienta de Labranza"/>
    <n v="50"/>
    <n v="42"/>
    <n v="2100"/>
    <s v="CD-069-2023/JR"/>
    <n v="21760519"/>
    <x v="2"/>
    <n v="50"/>
    <n v="0"/>
    <n v="50"/>
    <s v="PROCODE"/>
  </r>
  <r>
    <n v="45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92-2024"/>
    <s v="Pala"/>
    <n v="2023"/>
    <s v="Agropecuario Y Artesanal"/>
    <s v="Herramienta de Labranza"/>
    <n v="50"/>
    <n v="45"/>
    <n v="2250"/>
    <s v="CD-068-2023/JR"/>
    <n v="21753350"/>
    <x v="2"/>
    <n v="50"/>
    <n v="0"/>
    <n v="50"/>
    <s v="PROCODE"/>
  </r>
  <r>
    <n v="46"/>
    <d v="2024-10-28T00:00:00"/>
    <n v="2024"/>
    <s v="Guillermo"/>
    <x v="6"/>
    <s v="Guatemala"/>
    <s v="Unidos los Ocotes por un Cambio Zona Veinticinco"/>
    <s v="ERMELINDO DE JESÚS HERRERA TAQUÉ"/>
    <s v="Coordinador del Consejo Comunitario de Desarrollo -COCODE-"/>
    <s v="2652 49422 0101"/>
    <s v="092-2024"/>
    <s v="Tubo; Diametro: 4 Pulgadas; Largo 5 Metro"/>
    <n v="2023"/>
    <s v="Agua Potable"/>
    <s v="Tubería"/>
    <n v="200"/>
    <n v="126"/>
    <n v="25200"/>
    <s v="CD-074-2023/JR"/>
    <n v="21783330"/>
    <x v="2"/>
    <n v="20"/>
    <n v="0"/>
    <n v="20"/>
    <s v="PROCODE"/>
  </r>
  <r>
    <n v="47"/>
    <d v="2024-10-28T00:00:00"/>
    <n v="2024"/>
    <s v="Guillermo"/>
    <x v="5"/>
    <s v="Melchor de Mencos"/>
    <s v="Melchor de Mencos"/>
    <s v="JORGE ALBERTO RODRÍGUEZ GRIJALVA"/>
    <s v="Alcalde Municipal"/>
    <s v="1998 75499 1711"/>
    <s v="093-2024"/>
    <s v="Tubo Pvc Blanco Diametro 3/4 Plg X Lrg 6 Mts"/>
    <n v="2023"/>
    <s v="Agua Potable"/>
    <s v="Tubería"/>
    <n v="19"/>
    <n v="55"/>
    <n v="1045"/>
    <s v="012-0-2023"/>
    <n v="19301820"/>
    <x v="2"/>
    <n v="1.9"/>
    <n v="0"/>
    <n v="1.9"/>
    <s v="PROCODE"/>
  </r>
  <r>
    <n v="48"/>
    <d v="2024-10-28T00:00:00"/>
    <n v="2024"/>
    <s v="Guillermo"/>
    <x v="5"/>
    <s v="Melchor de Mencos"/>
    <s v="Melchor de Mencos"/>
    <s v="JORGE ALBERTO RODRÍGUEZ GRIJALVA"/>
    <s v="Alcalde Municipal"/>
    <s v="1998 75499 1711"/>
    <s v="093-2024"/>
    <s v="Tubo Pvc Diametro 2 Plg X Lrg 6 Mt"/>
    <n v="2023"/>
    <s v="Agua Potable"/>
    <s v="Tubería"/>
    <n v="167"/>
    <n v="95"/>
    <n v="15865"/>
    <s v="012-0-2023"/>
    <n v="19301820"/>
    <x v="2"/>
    <n v="16.7"/>
    <n v="0"/>
    <n v="16.7"/>
    <s v="PROCODE"/>
  </r>
  <r>
    <n v="49"/>
    <d v="2024-10-28T00:00:00"/>
    <n v="2024"/>
    <s v="Guillermo"/>
    <x v="5"/>
    <s v="Melchor de Mencos"/>
    <s v="Melchor de Mencos"/>
    <s v="JORGE ALBERTO RODRÍGUEZ GRIJALVA"/>
    <s v="Alcalde Municipal"/>
    <s v="1998 75499 1711"/>
    <s v="093-2024"/>
    <s v="Tubo Pvc Blanco Diametro 1 Plg X Lrg 6 Mts"/>
    <n v="2023"/>
    <s v="Agua Potable"/>
    <s v="Tubería"/>
    <n v="389"/>
    <n v="65"/>
    <n v="25285"/>
    <s v="012-0-2023"/>
    <n v="19301820"/>
    <x v="2"/>
    <n v="38.9"/>
    <n v="0"/>
    <n v="38.9"/>
    <s v="PROCODE"/>
  </r>
  <r>
    <n v="50"/>
    <d v="2024-10-28T00:00:00"/>
    <n v="2024"/>
    <s v="Guillermo"/>
    <x v="7"/>
    <s v="Taxisco"/>
    <s v="Taxisco"/>
    <s v="VIDAL MONTEPEQUE BARILLA"/>
    <s v="Alcalde Municipal"/>
    <s v="1785 78118 0609"/>
    <s v="094-2024"/>
    <s v="Tubo Pvc Diametro 2 Plg X Lrg 6 Mt"/>
    <n v="2023"/>
    <s v="Agua Potable"/>
    <s v="Tubería"/>
    <n v="2600"/>
    <n v="95"/>
    <n v="247000"/>
    <s v="012-0-2023"/>
    <n v="19301820"/>
    <x v="2"/>
    <n v="260"/>
    <n v="0"/>
    <n v="260"/>
    <s v="PROCODE"/>
  </r>
  <r>
    <n v="51"/>
    <d v="2024-10-29T00:00:00"/>
    <n v="2024"/>
    <s v="Guillermo"/>
    <x v="2"/>
    <s v="Chiantla"/>
    <s v="Aldea El Potrerillo"/>
    <s v="GILDARDO OTTONIEL FUNES ALVA"/>
    <s v="Presidente del Consejo Comunitario de Desarrollo -COCODE-"/>
    <s v="1667 82858 1302"/>
    <s v="095-2024"/>
    <s v="Tubo Pvc Blanco Diametro 3/4 Plg X Lrg 6 Mts"/>
    <n v="2023"/>
    <s v="Agua Potable"/>
    <s v="Tubería"/>
    <n v="350"/>
    <n v="55"/>
    <n v="19250"/>
    <s v="012-0-2023"/>
    <n v="19301820"/>
    <x v="2"/>
    <n v="35"/>
    <n v="0"/>
    <n v="35"/>
    <s v="PROCODE"/>
  </r>
  <r>
    <n v="52"/>
    <d v="2024-10-29T00:00:00"/>
    <n v="2024"/>
    <s v="Guillermo"/>
    <x v="2"/>
    <s v="Chiantla"/>
    <s v="Aldea El Potrerillo"/>
    <s v="GILDARDO OTTONIEL FUNES ALVA"/>
    <s v="Presidente del Consejo Comunitario de Desarrollo -COCODE-"/>
    <s v="1667 82858 1302"/>
    <s v="095-2024"/>
    <s v="Tubo Pvc Diametro 2 Plg X Lrg 6 Mt"/>
    <n v="2023"/>
    <s v="Agua Potable"/>
    <s v="Tubería"/>
    <n v="300"/>
    <n v="95"/>
    <n v="28500"/>
    <s v="012-0-2023"/>
    <n v="19301820"/>
    <x v="2"/>
    <n v="30"/>
    <n v="0"/>
    <n v="30"/>
    <s v="PROCODE"/>
  </r>
  <r>
    <n v="53"/>
    <d v="2024-10-29T00:00:00"/>
    <n v="2024"/>
    <s v="Guillermo"/>
    <x v="2"/>
    <s v="Chiantla"/>
    <s v="Aldea El Potrerillo"/>
    <s v="GILDARDO OTTONIEL FUNES ALVA"/>
    <s v="Presidente del Consejo Comunitario de Desarrollo -COCODE-"/>
    <s v="1667 82858 1302"/>
    <s v="095-2024"/>
    <s v="Tubo Pvc Blanco Diametro 1 Plg X Lrg 6 Mts"/>
    <n v="2023"/>
    <s v="Agua Potable"/>
    <s v="Tubería"/>
    <n v="450"/>
    <n v="65"/>
    <n v="29250"/>
    <s v="012-0-2023"/>
    <n v="19301820"/>
    <x v="2"/>
    <n v="45"/>
    <n v="0"/>
    <n v="45"/>
    <s v="PROCODE"/>
  </r>
  <r>
    <n v="54"/>
    <d v="2024-10-28T00:00:00"/>
    <n v="2024"/>
    <s v="Guillermo"/>
    <x v="5"/>
    <s v="Melchor de Mencos"/>
    <s v="Melchor de Mencos"/>
    <s v="JORGE ALBERTO RODRÍGUEZ GRIJALVA"/>
    <s v="Alcalde Municipal"/>
    <s v="1998 75499 1711"/>
    <s v="057-2024"/>
    <s v="Colchonetas"/>
    <n v="2024"/>
    <s v="Vulnerabilidad"/>
    <s v="Colchoneta"/>
    <n v="100"/>
    <n v="145"/>
    <n v="14500"/>
    <s v="003-0-2024"/>
    <n v="22628002"/>
    <x v="0"/>
    <n v="100"/>
    <n v="0"/>
    <n v="100"/>
    <s v="PROVIDI"/>
  </r>
  <r>
    <n v="55"/>
    <d v="2024-10-30T00:00:00"/>
    <n v="2024"/>
    <s v="Guillermo"/>
    <x v="5"/>
    <s v="Las Cruces"/>
    <s v="Las Cruces"/>
    <s v="BYRON MISAEL SARCEÑO CASTILLO"/>
    <s v="Alcalde Municipal"/>
    <s v="2640 92597 1705"/>
    <s v="096-2024"/>
    <s v="Tubo; Diametro: 4 Pulgadas; Largo 5 Metro"/>
    <n v="2023"/>
    <s v="Agua Potable"/>
    <s v="Tubería"/>
    <n v="7"/>
    <n v="126"/>
    <n v="882"/>
    <s v="CD-074-2023/JR"/>
    <n v="21783330"/>
    <x v="2"/>
    <n v="0.7"/>
    <n v="0"/>
    <n v="0.7"/>
    <s v="PROCODE"/>
  </r>
  <r>
    <n v="56"/>
    <d v="2024-10-30T00:00:00"/>
    <n v="2024"/>
    <s v="Guillermo"/>
    <x v="5"/>
    <s v="Las Cruces"/>
    <s v="Las Cruces"/>
    <s v="BYRON MISAEL SARCEÑO CASTILLO"/>
    <s v="Alcalde Municipal"/>
    <s v="2640 92597 1705"/>
    <s v="096-2024"/>
    <s v="Tubo Pvc Anaranjado Diametro 3 Plgs X Lrg 6 Mts"/>
    <n v="2023"/>
    <s v="Agua Potable"/>
    <s v="Tubería"/>
    <n v="509"/>
    <n v="110"/>
    <n v="55990"/>
    <s v="012-0-2023"/>
    <n v="19301820"/>
    <x v="2"/>
    <n v="50.9"/>
    <n v="0"/>
    <n v="50.9"/>
    <s v="PROCODE"/>
  </r>
  <r>
    <n v="57"/>
    <d v="2024-10-30T00:00:00"/>
    <n v="2024"/>
    <s v="Guillermo"/>
    <x v="8"/>
    <s v="San Luis Jilotepeque"/>
    <s v="San Luis Jilotepeque"/>
    <s v="JUAN DE LA CRUZ FELIPE DAMIÁN"/>
    <s v="Alcalde Municipal"/>
    <s v="1788 84065 2103"/>
    <s v="097-2024"/>
    <s v="Tubo Pvc Diametro 2 Plg X Lrg 6 Mt"/>
    <n v="2023"/>
    <s v="Agua Potable"/>
    <s v="Tubería"/>
    <n v="414"/>
    <n v="95"/>
    <n v="39330"/>
    <s v="012-0-2023"/>
    <n v="19301820"/>
    <x v="2"/>
    <n v="41.4"/>
    <n v="0"/>
    <n v="41.4"/>
    <s v="PROCODE"/>
  </r>
  <r>
    <n v="58"/>
    <d v="2024-10-30T00:00:00"/>
    <n v="2024"/>
    <s v="Guillermo"/>
    <x v="2"/>
    <s v="Barillas"/>
    <s v="Aldea Yulconop"/>
    <s v="ELIAS JONATAN CASTILLO CASTAÑEDA"/>
    <s v="Presidente del Consejo Comunitario de Desarrollo -COCODE-"/>
    <s v="1888 03688 1326"/>
    <s v="098-2024"/>
    <s v="Tubo Pvc Blanco Diametro 3/4 Plg X Lrg 6 Mts"/>
    <n v="2023"/>
    <s v="Agua Potable"/>
    <s v="Tubería"/>
    <n v="75"/>
    <n v="55"/>
    <n v="4125"/>
    <s v="012-0-2023"/>
    <n v="19301820"/>
    <x v="2"/>
    <n v="7.5"/>
    <n v="0"/>
    <n v="7.5"/>
    <s v="PROCODE"/>
  </r>
  <r>
    <n v="59"/>
    <d v="2024-10-30T00:00:00"/>
    <n v="2024"/>
    <s v="Guillermo"/>
    <x v="2"/>
    <s v="Barillas"/>
    <s v="Aldea Yulconop"/>
    <s v="ELIAS JONATAN CASTILLO CASTAÑEDA"/>
    <s v="Presidente del Consejo Comunitario de Desarrollo -COCODE-"/>
    <s v="1888 03688 1326"/>
    <s v="098-2024"/>
    <s v="Tubo Pvc Blanco Diametro 1 Plg X Lrg 6 Mts"/>
    <n v="2023"/>
    <s v="Agua Potable"/>
    <s v="Tubería"/>
    <n v="75"/>
    <n v="65"/>
    <n v="4875"/>
    <s v="012-0-2023"/>
    <n v="19301820"/>
    <x v="2"/>
    <n v="7.5"/>
    <n v="0"/>
    <n v="7.5"/>
    <s v="PROCODE"/>
  </r>
  <r>
    <n v="60"/>
    <d v="2024-10-30T00:00:00"/>
    <n v="2024"/>
    <s v="Guillermo"/>
    <x v="2"/>
    <s v="Barillas"/>
    <s v="Aldea La Florida"/>
    <s v="ROBERTO PASCUAL FRANCISCO"/>
    <s v="Presidente del Consejo Comunitario de Desarrollo                    -COCODE-"/>
    <s v="1925 30046 1314"/>
    <s v="099-2024"/>
    <s v="Tubo Pvc Blanco Diametro 3/4 Plg X Lrg 6 Mts"/>
    <n v="2023"/>
    <s v="Agua Potable"/>
    <s v="Tubería"/>
    <n v="75"/>
    <n v="55"/>
    <n v="4125"/>
    <s v="012-0-2023"/>
    <n v="19301820"/>
    <x v="2"/>
    <n v="7.5"/>
    <n v="0"/>
    <n v="7.5"/>
    <s v="PROCODE"/>
  </r>
  <r>
    <n v="61"/>
    <d v="2024-10-30T00:00:00"/>
    <n v="2024"/>
    <s v="Guillermo"/>
    <x v="2"/>
    <s v="Barillas"/>
    <s v="Aldea La Florida"/>
    <s v="ROBERTO PASCUAL FRANCISCO"/>
    <s v="Presidente del Consejo Comunitario de Desarrollo                    -COCODE-"/>
    <s v="1925 30046 1314"/>
    <s v="099-2024"/>
    <s v="Tubo Pvc Blanco Diametro 1 Plg X Lrg 6 Mts"/>
    <n v="2023"/>
    <s v="Agua Potable"/>
    <s v="Tubería"/>
    <n v="47"/>
    <n v="65"/>
    <n v="3055"/>
    <s v="012-0-2023"/>
    <n v="19301820"/>
    <x v="2"/>
    <n v="4.7"/>
    <n v="0"/>
    <n v="4.7"/>
    <s v="PROCOD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F35519-142F-4FA0-B29D-2AF3D5F2FDD4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PROGRAMA/DEPARTAMENTO">
  <location ref="A8:D28" firstHeaderRow="0" firstDataRow="1" firstDataCol="1"/>
  <pivotFields count="25">
    <pivotField showAll="0"/>
    <pivotField numFmtId="14" showAll="0"/>
    <pivotField numFmtId="1" showAll="0"/>
    <pivotField showAll="0"/>
    <pivotField axis="axisRow" showAll="0">
      <items count="10">
        <item x="4"/>
        <item x="6"/>
        <item x="2"/>
        <item x="8"/>
        <item x="5"/>
        <item x="1"/>
        <item x="0"/>
        <item x="7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numFmtId="168" showAll="0"/>
    <pivotField dataField="1" numFmtId="165" showAll="0"/>
    <pivotField showAll="0"/>
    <pivotField showAll="0"/>
    <pivotField axis="axisRow" showAll="0">
      <items count="4">
        <item x="1"/>
        <item x="2"/>
        <item x="0"/>
        <item t="default"/>
      </items>
    </pivotField>
    <pivotField numFmtId="164" showAll="0"/>
    <pivotField numFmtId="164" showAll="0"/>
    <pivotField dataField="1" numFmtId="164" showAll="0"/>
    <pivotField showAll="0"/>
  </pivotFields>
  <rowFields count="2">
    <field x="20"/>
    <field x="4"/>
  </rowFields>
  <rowItems count="20">
    <i>
      <x/>
    </i>
    <i r="1">
      <x v="1"/>
    </i>
    <i r="1">
      <x v="2"/>
    </i>
    <i r="1">
      <x v="5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2"/>
    </i>
    <i r="1">
      <x/>
    </i>
    <i r="1">
      <x v="2"/>
    </i>
    <i r="1">
      <x v="4"/>
    </i>
    <i r="1">
      <x v="5"/>
    </i>
    <i r="1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ANTIDAD DOTADA" fld="15" baseField="0" baseItem="0" numFmtId="164"/>
    <dataField name="BENEFICIARIOS" fld="23" baseField="0" baseItem="0" numFmtId="164"/>
    <dataField name="MONTO Q" fld="17" baseField="0" baseItem="0"/>
  </dataFields>
  <formats count="6">
    <format dxfId="5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2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2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95F5-B0E2-4BA6-8F91-1682D7921AB0}">
  <dimension ref="A2:D28"/>
  <sheetViews>
    <sheetView tabSelected="1" topLeftCell="A7" zoomScale="115" zoomScaleNormal="115" workbookViewId="0">
      <selection activeCell="C63" sqref="C63"/>
    </sheetView>
  </sheetViews>
  <sheetFormatPr baseColWidth="10" defaultRowHeight="15" x14ac:dyDescent="0.25"/>
  <cols>
    <col min="1" max="1" width="29.7109375" bestFit="1" customWidth="1"/>
    <col min="2" max="2" width="28" style="29" bestFit="1" customWidth="1"/>
    <col min="3" max="3" width="29.5703125" style="29" bestFit="1" customWidth="1"/>
    <col min="4" max="4" width="23.28515625" style="28" bestFit="1" customWidth="1"/>
  </cols>
  <sheetData>
    <row r="2" spans="1:4" x14ac:dyDescent="0.25">
      <c r="B2" s="39" t="s">
        <v>200</v>
      </c>
      <c r="C2" s="39"/>
      <c r="D2" s="39"/>
    </row>
    <row r="3" spans="1:4" x14ac:dyDescent="0.25">
      <c r="B3" s="39" t="s">
        <v>201</v>
      </c>
      <c r="C3" s="39"/>
      <c r="D3" s="39"/>
    </row>
    <row r="4" spans="1:4" x14ac:dyDescent="0.25">
      <c r="B4" s="39" t="s">
        <v>202</v>
      </c>
      <c r="C4" s="39"/>
      <c r="D4" s="39"/>
    </row>
    <row r="5" spans="1:4" x14ac:dyDescent="0.25">
      <c r="B5" s="39" t="s">
        <v>203</v>
      </c>
      <c r="C5" s="39"/>
      <c r="D5" s="39"/>
    </row>
    <row r="6" spans="1:4" x14ac:dyDescent="0.25">
      <c r="B6" s="39" t="s">
        <v>204</v>
      </c>
      <c r="C6" s="39"/>
      <c r="D6" s="39"/>
    </row>
    <row r="8" spans="1:4" x14ac:dyDescent="0.25">
      <c r="A8" s="32" t="s">
        <v>199</v>
      </c>
      <c r="B8" s="33" t="s">
        <v>196</v>
      </c>
      <c r="C8" s="33" t="s">
        <v>197</v>
      </c>
      <c r="D8" s="34" t="s">
        <v>198</v>
      </c>
    </row>
    <row r="9" spans="1:4" x14ac:dyDescent="0.25">
      <c r="A9" s="1" t="s">
        <v>4</v>
      </c>
      <c r="B9" s="29">
        <v>2827</v>
      </c>
      <c r="C9" s="29">
        <v>12835</v>
      </c>
      <c r="D9" s="28">
        <v>1114986</v>
      </c>
    </row>
    <row r="10" spans="1:4" x14ac:dyDescent="0.25">
      <c r="A10" s="2" t="s">
        <v>5</v>
      </c>
      <c r="B10" s="29">
        <v>100</v>
      </c>
      <c r="C10" s="29">
        <v>800</v>
      </c>
      <c r="D10" s="28">
        <v>56500</v>
      </c>
    </row>
    <row r="11" spans="1:4" x14ac:dyDescent="0.25">
      <c r="A11" s="2" t="s">
        <v>3</v>
      </c>
      <c r="B11" s="29">
        <v>2271</v>
      </c>
      <c r="C11" s="29">
        <v>11355</v>
      </c>
      <c r="D11" s="28">
        <v>956915</v>
      </c>
    </row>
    <row r="12" spans="1:4" x14ac:dyDescent="0.25">
      <c r="A12" s="2" t="s">
        <v>17</v>
      </c>
      <c r="B12" s="29">
        <v>400</v>
      </c>
      <c r="C12" s="29">
        <v>400</v>
      </c>
      <c r="D12" s="28">
        <v>83476</v>
      </c>
    </row>
    <row r="13" spans="1:4" x14ac:dyDescent="0.25">
      <c r="A13" s="2" t="s">
        <v>6</v>
      </c>
      <c r="B13" s="29">
        <v>56</v>
      </c>
      <c r="C13" s="29">
        <v>280</v>
      </c>
      <c r="D13" s="28">
        <v>18095</v>
      </c>
    </row>
    <row r="14" spans="1:4" x14ac:dyDescent="0.25">
      <c r="A14" s="1" t="s">
        <v>0</v>
      </c>
      <c r="B14" s="29">
        <v>29137</v>
      </c>
      <c r="C14" s="29">
        <v>2091.9666666666667</v>
      </c>
      <c r="D14" s="28">
        <v>995532</v>
      </c>
    </row>
    <row r="15" spans="1:4" x14ac:dyDescent="0.25">
      <c r="A15" s="2" t="s">
        <v>25</v>
      </c>
      <c r="B15" s="29">
        <v>10050</v>
      </c>
      <c r="C15" s="29">
        <v>83.333333333333343</v>
      </c>
      <c r="D15" s="28">
        <v>84650</v>
      </c>
    </row>
    <row r="16" spans="1:4" x14ac:dyDescent="0.25">
      <c r="A16" s="2" t="s">
        <v>5</v>
      </c>
      <c r="B16" s="29">
        <v>325</v>
      </c>
      <c r="C16" s="29">
        <v>145</v>
      </c>
      <c r="D16" s="28">
        <v>36595</v>
      </c>
    </row>
    <row r="17" spans="1:4" x14ac:dyDescent="0.25">
      <c r="A17" s="2" t="s">
        <v>3</v>
      </c>
      <c r="B17" s="29">
        <v>2147</v>
      </c>
      <c r="C17" s="29">
        <v>790.7</v>
      </c>
      <c r="D17" s="28">
        <v>164195</v>
      </c>
    </row>
    <row r="18" spans="1:4" x14ac:dyDescent="0.25">
      <c r="A18" s="2" t="s">
        <v>15</v>
      </c>
      <c r="B18" s="29">
        <v>414</v>
      </c>
      <c r="C18" s="29">
        <v>41.4</v>
      </c>
      <c r="D18" s="28">
        <v>39330</v>
      </c>
    </row>
    <row r="19" spans="1:4" x14ac:dyDescent="0.25">
      <c r="A19" s="2" t="s">
        <v>23</v>
      </c>
      <c r="B19" s="29">
        <v>3601</v>
      </c>
      <c r="C19" s="29">
        <v>738.2</v>
      </c>
      <c r="D19" s="28">
        <v>358862</v>
      </c>
    </row>
    <row r="20" spans="1:4" x14ac:dyDescent="0.25">
      <c r="A20" s="2" t="s">
        <v>13</v>
      </c>
      <c r="B20" s="29">
        <v>10000</v>
      </c>
      <c r="C20" s="29">
        <v>33.333333333333336</v>
      </c>
      <c r="D20" s="28">
        <v>64900</v>
      </c>
    </row>
    <row r="21" spans="1:4" x14ac:dyDescent="0.25">
      <c r="A21" s="2" t="s">
        <v>20</v>
      </c>
      <c r="B21" s="29">
        <v>2600</v>
      </c>
      <c r="C21" s="29">
        <v>260</v>
      </c>
      <c r="D21" s="28">
        <v>247000</v>
      </c>
    </row>
    <row r="22" spans="1:4" x14ac:dyDescent="0.25">
      <c r="A22" s="1" t="s">
        <v>1</v>
      </c>
      <c r="B22" s="29">
        <v>6068</v>
      </c>
      <c r="C22" s="29">
        <v>887</v>
      </c>
      <c r="D22" s="28">
        <v>355914</v>
      </c>
    </row>
    <row r="23" spans="1:4" x14ac:dyDescent="0.25">
      <c r="A23" s="2" t="s">
        <v>25</v>
      </c>
      <c r="B23" s="29">
        <v>350</v>
      </c>
      <c r="C23" s="29">
        <v>35</v>
      </c>
      <c r="D23" s="28">
        <v>28875</v>
      </c>
    </row>
    <row r="24" spans="1:4" x14ac:dyDescent="0.25">
      <c r="A24" s="2" t="s">
        <v>3</v>
      </c>
      <c r="B24" s="29">
        <v>4485</v>
      </c>
      <c r="C24" s="29">
        <v>69</v>
      </c>
      <c r="D24" s="28">
        <v>179504</v>
      </c>
    </row>
    <row r="25" spans="1:4" x14ac:dyDescent="0.25">
      <c r="A25" s="2" t="s">
        <v>23</v>
      </c>
      <c r="B25" s="29">
        <v>333</v>
      </c>
      <c r="C25" s="29">
        <v>333</v>
      </c>
      <c r="D25" s="28">
        <v>48285</v>
      </c>
    </row>
    <row r="26" spans="1:4" x14ac:dyDescent="0.25">
      <c r="A26" s="2" t="s">
        <v>17</v>
      </c>
      <c r="B26" s="29">
        <v>400</v>
      </c>
      <c r="C26" s="29">
        <v>400</v>
      </c>
      <c r="D26" s="28">
        <v>58000</v>
      </c>
    </row>
    <row r="27" spans="1:4" x14ac:dyDescent="0.25">
      <c r="A27" s="2" t="s">
        <v>13</v>
      </c>
      <c r="B27" s="29">
        <v>500</v>
      </c>
      <c r="C27" s="29">
        <v>50</v>
      </c>
      <c r="D27" s="28">
        <v>41250</v>
      </c>
    </row>
    <row r="28" spans="1:4" x14ac:dyDescent="0.25">
      <c r="A28" s="1" t="s">
        <v>12</v>
      </c>
      <c r="B28" s="29">
        <v>38032</v>
      </c>
      <c r="C28" s="29">
        <v>15813.966666666669</v>
      </c>
      <c r="D28" s="28">
        <v>2466432</v>
      </c>
    </row>
  </sheetData>
  <mergeCells count="5">
    <mergeCell ref="B2:D2"/>
    <mergeCell ref="B3:D3"/>
    <mergeCell ref="B4:D4"/>
    <mergeCell ref="B5:D5"/>
    <mergeCell ref="B6:D6"/>
  </mergeCells>
  <pageMargins left="0.7" right="0.7" top="0.75" bottom="0.75" header="0.3" footer="0.3"/>
  <pageSetup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AD8C-861A-40CC-98D5-6D7DD06136FA}">
  <sheetPr>
    <tabColor rgb="FF0070C0"/>
    <outlinePr summaryBelow="0" summaryRight="0"/>
    <pageSetUpPr fitToPage="1"/>
  </sheetPr>
  <dimension ref="A2:U70"/>
  <sheetViews>
    <sheetView showGridLines="0" zoomScale="70" zoomScaleNormal="70" zoomScaleSheetLayoutView="55" workbookViewId="0">
      <pane ySplit="9" topLeftCell="A10" activePane="bottomLeft" state="frozen"/>
      <selection activeCell="F10" sqref="F10"/>
      <selection pane="bottomLeft" activeCell="H18" sqref="H18"/>
    </sheetView>
  </sheetViews>
  <sheetFormatPr baseColWidth="10" defaultColWidth="11.42578125" defaultRowHeight="17.25" x14ac:dyDescent="0.25"/>
  <cols>
    <col min="1" max="1" width="1" style="3" customWidth="1"/>
    <col min="2" max="2" width="6.7109375" style="3" customWidth="1"/>
    <col min="3" max="3" width="17.28515625" style="8" bestFit="1" customWidth="1"/>
    <col min="4" max="4" width="24.5703125" style="3" customWidth="1"/>
    <col min="5" max="6" width="27.42578125" style="3" customWidth="1"/>
    <col min="7" max="7" width="26.85546875" style="3" customWidth="1"/>
    <col min="8" max="8" width="33.7109375" style="3" customWidth="1"/>
    <col min="9" max="9" width="19.28515625" style="3" bestFit="1" customWidth="1"/>
    <col min="10" max="10" width="18.42578125" style="3" customWidth="1"/>
    <col min="11" max="11" width="34" style="7" customWidth="1" collapsed="1"/>
    <col min="12" max="12" width="22.42578125" style="6" customWidth="1"/>
    <col min="13" max="13" width="14.7109375" style="5" customWidth="1"/>
    <col min="14" max="14" width="21.42578125" style="4" customWidth="1"/>
    <col min="15" max="15" width="19.85546875" style="3" customWidth="1"/>
    <col min="16" max="16" width="47.7109375" style="3" customWidth="1"/>
    <col min="17" max="17" width="16.85546875" style="3" customWidth="1"/>
    <col min="18" max="19" width="19" style="30" customWidth="1"/>
    <col min="20" max="20" width="19" style="3" customWidth="1"/>
    <col min="21" max="21" width="11.42578125" style="3" customWidth="1"/>
    <col min="22" max="16384" width="11.42578125" style="3"/>
  </cols>
  <sheetData>
    <row r="2" spans="2:21" ht="24" x14ac:dyDescent="0.25">
      <c r="C2" s="26"/>
      <c r="D2" s="26"/>
      <c r="E2" s="26"/>
      <c r="F2" s="41" t="s">
        <v>200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2:21" ht="24" x14ac:dyDescent="0.25">
      <c r="C3" s="26"/>
      <c r="D3" s="26"/>
      <c r="E3" s="26"/>
      <c r="F3" s="41" t="s">
        <v>205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2:21" ht="24" x14ac:dyDescent="0.25">
      <c r="C4" s="26"/>
      <c r="D4" s="26"/>
      <c r="E4" s="26"/>
      <c r="F4" s="41" t="s">
        <v>202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2:21" ht="24" x14ac:dyDescent="0.35">
      <c r="C5" s="26"/>
      <c r="D5" s="26"/>
      <c r="E5" s="27"/>
      <c r="F5" s="41" t="s">
        <v>203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2:21" ht="25.5" customHeight="1" x14ac:dyDescent="0.25">
      <c r="C6" s="25"/>
      <c r="D6" s="25"/>
      <c r="E6" s="25"/>
      <c r="F6" s="42" t="s">
        <v>204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2:21" ht="10.5" customHeight="1" x14ac:dyDescent="0.25">
      <c r="C7" s="18"/>
      <c r="D7" s="18"/>
      <c r="E7" s="18"/>
      <c r="F7" s="35"/>
      <c r="G7" s="35"/>
      <c r="H7" s="35"/>
      <c r="I7" s="35"/>
      <c r="J7" s="35"/>
      <c r="K7" s="35"/>
      <c r="L7" s="36"/>
      <c r="M7" s="35"/>
      <c r="N7" s="35"/>
      <c r="O7" s="35"/>
      <c r="P7" s="35"/>
      <c r="Q7" s="35"/>
      <c r="R7" s="37"/>
      <c r="S7" s="37"/>
      <c r="T7" s="38"/>
      <c r="U7" s="38"/>
    </row>
    <row r="8" spans="2:21" ht="16.5" customHeight="1" x14ac:dyDescent="0.25">
      <c r="B8" s="40"/>
      <c r="C8" s="40"/>
      <c r="D8" s="18"/>
      <c r="E8" s="18"/>
      <c r="F8" s="18"/>
      <c r="G8" s="18"/>
      <c r="H8" s="18"/>
      <c r="I8" s="18"/>
      <c r="J8" s="18"/>
      <c r="K8" s="18"/>
      <c r="L8" s="24"/>
      <c r="M8" s="18"/>
      <c r="N8" s="18"/>
      <c r="O8" s="18"/>
      <c r="P8" s="18"/>
      <c r="Q8" s="18"/>
    </row>
    <row r="9" spans="2:21" s="18" customFormat="1" ht="45.75" customHeight="1" x14ac:dyDescent="0.25">
      <c r="B9" s="20" t="s">
        <v>43</v>
      </c>
      <c r="C9" s="23" t="s">
        <v>42</v>
      </c>
      <c r="D9" s="20" t="s">
        <v>11</v>
      </c>
      <c r="E9" s="20" t="s">
        <v>10</v>
      </c>
      <c r="F9" s="20" t="s">
        <v>9</v>
      </c>
      <c r="G9" s="20" t="s">
        <v>41</v>
      </c>
      <c r="H9" s="20" t="s">
        <v>8</v>
      </c>
      <c r="I9" s="20" t="s">
        <v>40</v>
      </c>
      <c r="J9" s="20" t="s">
        <v>39</v>
      </c>
      <c r="K9" s="20" t="s">
        <v>38</v>
      </c>
      <c r="L9" s="19" t="s">
        <v>37</v>
      </c>
      <c r="M9" s="22" t="s">
        <v>36</v>
      </c>
      <c r="N9" s="21" t="s">
        <v>35</v>
      </c>
      <c r="O9" s="20" t="s">
        <v>34</v>
      </c>
      <c r="P9" s="20" t="s">
        <v>52</v>
      </c>
      <c r="Q9" s="20" t="s">
        <v>7</v>
      </c>
      <c r="R9" s="19" t="s">
        <v>51</v>
      </c>
      <c r="S9" s="19" t="s">
        <v>50</v>
      </c>
      <c r="T9" s="19" t="s">
        <v>33</v>
      </c>
      <c r="U9" s="19" t="s">
        <v>49</v>
      </c>
    </row>
    <row r="10" spans="2:21" s="9" customFormat="1" ht="42.75" customHeight="1" x14ac:dyDescent="0.25">
      <c r="B10" s="16">
        <v>1</v>
      </c>
      <c r="C10" s="15">
        <v>45566</v>
      </c>
      <c r="D10" s="10" t="s">
        <v>13</v>
      </c>
      <c r="E10" s="10" t="s">
        <v>53</v>
      </c>
      <c r="F10" s="10" t="s">
        <v>195</v>
      </c>
      <c r="G10" s="10" t="s">
        <v>194</v>
      </c>
      <c r="H10" s="10" t="s">
        <v>93</v>
      </c>
      <c r="I10" s="10" t="s">
        <v>193</v>
      </c>
      <c r="J10" s="10" t="s">
        <v>61</v>
      </c>
      <c r="K10" s="10" t="s">
        <v>30</v>
      </c>
      <c r="L10" s="12">
        <v>500</v>
      </c>
      <c r="M10" s="14">
        <v>82.5</v>
      </c>
      <c r="N10" s="13">
        <f t="shared" ref="N10:N41" si="0">+L10*M10</f>
        <v>41250</v>
      </c>
      <c r="O10" s="10" t="s">
        <v>29</v>
      </c>
      <c r="P10" s="10">
        <v>21271992</v>
      </c>
      <c r="Q10" s="10" t="s">
        <v>1</v>
      </c>
      <c r="R10" s="12">
        <f>L10/10</f>
        <v>50</v>
      </c>
      <c r="S10" s="12">
        <v>0</v>
      </c>
      <c r="T10" s="11">
        <f t="shared" ref="T10:T41" si="1">+R10+S10</f>
        <v>50</v>
      </c>
      <c r="U10" s="10" t="s">
        <v>1</v>
      </c>
    </row>
    <row r="11" spans="2:21" s="9" customFormat="1" ht="42.75" customHeight="1" x14ac:dyDescent="0.25">
      <c r="B11" s="16">
        <f>+B10+1</f>
        <v>2</v>
      </c>
      <c r="C11" s="15">
        <v>45569</v>
      </c>
      <c r="D11" s="10" t="s">
        <v>17</v>
      </c>
      <c r="E11" s="10" t="s">
        <v>45</v>
      </c>
      <c r="F11" s="10" t="s">
        <v>189</v>
      </c>
      <c r="G11" s="10" t="s">
        <v>188</v>
      </c>
      <c r="H11" s="10" t="s">
        <v>32</v>
      </c>
      <c r="I11" s="10" t="s">
        <v>187</v>
      </c>
      <c r="J11" s="10" t="s">
        <v>170</v>
      </c>
      <c r="K11" s="10" t="s">
        <v>191</v>
      </c>
      <c r="L11" s="12">
        <v>50</v>
      </c>
      <c r="M11" s="14">
        <v>208.69</v>
      </c>
      <c r="N11" s="13">
        <f t="shared" si="0"/>
        <v>10434.5</v>
      </c>
      <c r="O11" s="10" t="s">
        <v>190</v>
      </c>
      <c r="P11" s="10">
        <v>23443456</v>
      </c>
      <c r="Q11" s="10" t="s">
        <v>4</v>
      </c>
      <c r="R11" s="12">
        <f t="shared" ref="R11:R17" si="2">+L11</f>
        <v>50</v>
      </c>
      <c r="S11" s="12">
        <v>0</v>
      </c>
      <c r="T11" s="11">
        <f t="shared" si="1"/>
        <v>50</v>
      </c>
      <c r="U11" s="10" t="s">
        <v>4</v>
      </c>
    </row>
    <row r="12" spans="2:21" s="9" customFormat="1" ht="42.75" customHeight="1" x14ac:dyDescent="0.25">
      <c r="B12" s="16">
        <f t="shared" ref="B12:B70" si="3">+B11+1</f>
        <v>3</v>
      </c>
      <c r="C12" s="15">
        <v>45569</v>
      </c>
      <c r="D12" s="10" t="s">
        <v>17</v>
      </c>
      <c r="E12" s="10" t="s">
        <v>45</v>
      </c>
      <c r="F12" s="10" t="s">
        <v>186</v>
      </c>
      <c r="G12" s="10" t="s">
        <v>185</v>
      </c>
      <c r="H12" s="10" t="s">
        <v>32</v>
      </c>
      <c r="I12" s="10" t="s">
        <v>184</v>
      </c>
      <c r="J12" s="10" t="s">
        <v>165</v>
      </c>
      <c r="K12" s="10" t="s">
        <v>191</v>
      </c>
      <c r="L12" s="12">
        <v>50</v>
      </c>
      <c r="M12" s="14">
        <v>208.69</v>
      </c>
      <c r="N12" s="13">
        <f t="shared" si="0"/>
        <v>10434.5</v>
      </c>
      <c r="O12" s="10" t="s">
        <v>190</v>
      </c>
      <c r="P12" s="10">
        <v>23443456</v>
      </c>
      <c r="Q12" s="10" t="s">
        <v>4</v>
      </c>
      <c r="R12" s="12">
        <f t="shared" si="2"/>
        <v>50</v>
      </c>
      <c r="S12" s="12">
        <v>0</v>
      </c>
      <c r="T12" s="11">
        <f t="shared" si="1"/>
        <v>50</v>
      </c>
      <c r="U12" s="10" t="s">
        <v>4</v>
      </c>
    </row>
    <row r="13" spans="2:21" s="9" customFormat="1" ht="42.75" customHeight="1" x14ac:dyDescent="0.25">
      <c r="B13" s="16">
        <f t="shared" si="3"/>
        <v>4</v>
      </c>
      <c r="C13" s="15">
        <v>45569</v>
      </c>
      <c r="D13" s="10" t="s">
        <v>17</v>
      </c>
      <c r="E13" s="10" t="s">
        <v>45</v>
      </c>
      <c r="F13" s="10" t="s">
        <v>79</v>
      </c>
      <c r="G13" s="10" t="s">
        <v>183</v>
      </c>
      <c r="H13" s="10" t="s">
        <v>182</v>
      </c>
      <c r="I13" s="10" t="s">
        <v>181</v>
      </c>
      <c r="J13" s="10" t="s">
        <v>163</v>
      </c>
      <c r="K13" s="10" t="s">
        <v>191</v>
      </c>
      <c r="L13" s="12">
        <v>50</v>
      </c>
      <c r="M13" s="14">
        <v>208.69</v>
      </c>
      <c r="N13" s="13">
        <f t="shared" si="0"/>
        <v>10434.5</v>
      </c>
      <c r="O13" s="10" t="s">
        <v>190</v>
      </c>
      <c r="P13" s="10">
        <v>23443456</v>
      </c>
      <c r="Q13" s="10" t="s">
        <v>4</v>
      </c>
      <c r="R13" s="12">
        <f t="shared" si="2"/>
        <v>50</v>
      </c>
      <c r="S13" s="12">
        <v>0</v>
      </c>
      <c r="T13" s="11">
        <f t="shared" si="1"/>
        <v>50</v>
      </c>
      <c r="U13" s="10" t="s">
        <v>4</v>
      </c>
    </row>
    <row r="14" spans="2:21" s="9" customFormat="1" ht="42.75" customHeight="1" x14ac:dyDescent="0.25">
      <c r="B14" s="16">
        <f t="shared" si="3"/>
        <v>5</v>
      </c>
      <c r="C14" s="15">
        <v>45569</v>
      </c>
      <c r="D14" s="10" t="s">
        <v>17</v>
      </c>
      <c r="E14" s="10" t="s">
        <v>45</v>
      </c>
      <c r="F14" s="10" t="s">
        <v>180</v>
      </c>
      <c r="G14" s="10" t="s">
        <v>179</v>
      </c>
      <c r="H14" s="10" t="s">
        <v>32</v>
      </c>
      <c r="I14" s="10" t="s">
        <v>178</v>
      </c>
      <c r="J14" s="10" t="s">
        <v>138</v>
      </c>
      <c r="K14" s="10" t="s">
        <v>191</v>
      </c>
      <c r="L14" s="12">
        <v>50</v>
      </c>
      <c r="M14" s="14">
        <v>208.69</v>
      </c>
      <c r="N14" s="13">
        <f t="shared" si="0"/>
        <v>10434.5</v>
      </c>
      <c r="O14" s="10" t="s">
        <v>190</v>
      </c>
      <c r="P14" s="10">
        <v>23443456</v>
      </c>
      <c r="Q14" s="10" t="s">
        <v>4</v>
      </c>
      <c r="R14" s="12">
        <f t="shared" si="2"/>
        <v>50</v>
      </c>
      <c r="S14" s="12">
        <v>0</v>
      </c>
      <c r="T14" s="11">
        <f t="shared" si="1"/>
        <v>50</v>
      </c>
      <c r="U14" s="10" t="s">
        <v>4</v>
      </c>
    </row>
    <row r="15" spans="2:21" s="9" customFormat="1" ht="42.75" customHeight="1" x14ac:dyDescent="0.25">
      <c r="B15" s="16">
        <f t="shared" si="3"/>
        <v>6</v>
      </c>
      <c r="C15" s="15">
        <v>45569</v>
      </c>
      <c r="D15" s="10" t="s">
        <v>17</v>
      </c>
      <c r="E15" s="10" t="s">
        <v>45</v>
      </c>
      <c r="F15" s="10" t="s">
        <v>82</v>
      </c>
      <c r="G15" s="10" t="s">
        <v>177</v>
      </c>
      <c r="H15" s="10" t="s">
        <v>32</v>
      </c>
      <c r="I15" s="10" t="s">
        <v>176</v>
      </c>
      <c r="J15" s="10" t="s">
        <v>137</v>
      </c>
      <c r="K15" s="10" t="s">
        <v>191</v>
      </c>
      <c r="L15" s="12">
        <v>50</v>
      </c>
      <c r="M15" s="14">
        <v>208.69</v>
      </c>
      <c r="N15" s="13">
        <f t="shared" si="0"/>
        <v>10434.5</v>
      </c>
      <c r="O15" s="10" t="s">
        <v>190</v>
      </c>
      <c r="P15" s="10">
        <v>23443456</v>
      </c>
      <c r="Q15" s="10" t="s">
        <v>4</v>
      </c>
      <c r="R15" s="12">
        <f t="shared" si="2"/>
        <v>50</v>
      </c>
      <c r="S15" s="12">
        <v>0</v>
      </c>
      <c r="T15" s="11">
        <f t="shared" si="1"/>
        <v>50</v>
      </c>
      <c r="U15" s="10" t="s">
        <v>4</v>
      </c>
    </row>
    <row r="16" spans="2:21" s="9" customFormat="1" ht="42.75" customHeight="1" x14ac:dyDescent="0.25">
      <c r="B16" s="16">
        <f t="shared" si="3"/>
        <v>7</v>
      </c>
      <c r="C16" s="15">
        <v>45569</v>
      </c>
      <c r="D16" s="10" t="s">
        <v>17</v>
      </c>
      <c r="E16" s="10" t="s">
        <v>45</v>
      </c>
      <c r="F16" s="10" t="s">
        <v>80</v>
      </c>
      <c r="G16" s="10" t="s">
        <v>175</v>
      </c>
      <c r="H16" s="10" t="s">
        <v>32</v>
      </c>
      <c r="I16" s="10" t="s">
        <v>174</v>
      </c>
      <c r="J16" s="10" t="s">
        <v>128</v>
      </c>
      <c r="K16" s="10" t="s">
        <v>191</v>
      </c>
      <c r="L16" s="12">
        <v>100</v>
      </c>
      <c r="M16" s="14">
        <v>208.69</v>
      </c>
      <c r="N16" s="13">
        <f t="shared" si="0"/>
        <v>20869</v>
      </c>
      <c r="O16" s="10" t="s">
        <v>190</v>
      </c>
      <c r="P16" s="10">
        <v>23443456</v>
      </c>
      <c r="Q16" s="10" t="s">
        <v>4</v>
      </c>
      <c r="R16" s="12">
        <f t="shared" si="2"/>
        <v>100</v>
      </c>
      <c r="S16" s="12">
        <v>0</v>
      </c>
      <c r="T16" s="11">
        <f t="shared" si="1"/>
        <v>100</v>
      </c>
      <c r="U16" s="10" t="s">
        <v>4</v>
      </c>
    </row>
    <row r="17" spans="2:21" s="9" customFormat="1" ht="42.75" customHeight="1" x14ac:dyDescent="0.25">
      <c r="B17" s="16">
        <f t="shared" si="3"/>
        <v>8</v>
      </c>
      <c r="C17" s="15">
        <v>45569</v>
      </c>
      <c r="D17" s="10" t="s">
        <v>17</v>
      </c>
      <c r="E17" s="10" t="s">
        <v>45</v>
      </c>
      <c r="F17" s="10" t="s">
        <v>81</v>
      </c>
      <c r="G17" s="10" t="s">
        <v>192</v>
      </c>
      <c r="H17" s="10" t="s">
        <v>32</v>
      </c>
      <c r="I17" s="10" t="s">
        <v>171</v>
      </c>
      <c r="J17" s="10" t="s">
        <v>107</v>
      </c>
      <c r="K17" s="10" t="s">
        <v>191</v>
      </c>
      <c r="L17" s="12">
        <v>50</v>
      </c>
      <c r="M17" s="14">
        <v>208.69</v>
      </c>
      <c r="N17" s="13">
        <f t="shared" si="0"/>
        <v>10434.5</v>
      </c>
      <c r="O17" s="10" t="s">
        <v>190</v>
      </c>
      <c r="P17" s="10">
        <v>23443456</v>
      </c>
      <c r="Q17" s="10" t="s">
        <v>4</v>
      </c>
      <c r="R17" s="12">
        <f t="shared" si="2"/>
        <v>50</v>
      </c>
      <c r="S17" s="12">
        <v>0</v>
      </c>
      <c r="T17" s="11">
        <f t="shared" si="1"/>
        <v>50</v>
      </c>
      <c r="U17" s="10" t="s">
        <v>4</v>
      </c>
    </row>
    <row r="18" spans="2:21" s="9" customFormat="1" ht="42.75" customHeight="1" x14ac:dyDescent="0.25">
      <c r="B18" s="16">
        <f t="shared" si="3"/>
        <v>9</v>
      </c>
      <c r="C18" s="15">
        <v>45569</v>
      </c>
      <c r="D18" s="10" t="s">
        <v>17</v>
      </c>
      <c r="E18" s="10" t="s">
        <v>45</v>
      </c>
      <c r="F18" s="10" t="s">
        <v>189</v>
      </c>
      <c r="G18" s="10" t="s">
        <v>188</v>
      </c>
      <c r="H18" s="10" t="s">
        <v>32</v>
      </c>
      <c r="I18" s="10" t="s">
        <v>187</v>
      </c>
      <c r="J18" s="10" t="s">
        <v>76</v>
      </c>
      <c r="K18" s="10" t="s">
        <v>55</v>
      </c>
      <c r="L18" s="12">
        <v>50</v>
      </c>
      <c r="M18" s="14">
        <v>145</v>
      </c>
      <c r="N18" s="13">
        <f t="shared" si="0"/>
        <v>7250</v>
      </c>
      <c r="O18" s="10" t="s">
        <v>106</v>
      </c>
      <c r="P18" s="10">
        <v>22628002</v>
      </c>
      <c r="Q18" s="10" t="s">
        <v>1</v>
      </c>
      <c r="R18" s="12">
        <f t="shared" ref="R18:R24" si="4">L18</f>
        <v>50</v>
      </c>
      <c r="S18" s="12">
        <v>0</v>
      </c>
      <c r="T18" s="11">
        <f t="shared" si="1"/>
        <v>50</v>
      </c>
      <c r="U18" s="10" t="s">
        <v>1</v>
      </c>
    </row>
    <row r="19" spans="2:21" s="9" customFormat="1" ht="42.75" customHeight="1" x14ac:dyDescent="0.25">
      <c r="B19" s="16">
        <f t="shared" si="3"/>
        <v>10</v>
      </c>
      <c r="C19" s="15">
        <v>45569</v>
      </c>
      <c r="D19" s="10" t="s">
        <v>17</v>
      </c>
      <c r="E19" s="10" t="s">
        <v>45</v>
      </c>
      <c r="F19" s="10" t="s">
        <v>186</v>
      </c>
      <c r="G19" s="10" t="s">
        <v>185</v>
      </c>
      <c r="H19" s="10" t="s">
        <v>32</v>
      </c>
      <c r="I19" s="10" t="s">
        <v>184</v>
      </c>
      <c r="J19" s="10" t="s">
        <v>75</v>
      </c>
      <c r="K19" s="10" t="s">
        <v>55</v>
      </c>
      <c r="L19" s="12">
        <v>50</v>
      </c>
      <c r="M19" s="14">
        <v>145</v>
      </c>
      <c r="N19" s="13">
        <f t="shared" si="0"/>
        <v>7250</v>
      </c>
      <c r="O19" s="10" t="s">
        <v>106</v>
      </c>
      <c r="P19" s="10">
        <v>22628002</v>
      </c>
      <c r="Q19" s="10" t="s">
        <v>1</v>
      </c>
      <c r="R19" s="12">
        <f t="shared" si="4"/>
        <v>50</v>
      </c>
      <c r="S19" s="12">
        <v>0</v>
      </c>
      <c r="T19" s="11">
        <f t="shared" si="1"/>
        <v>50</v>
      </c>
      <c r="U19" s="10" t="s">
        <v>1</v>
      </c>
    </row>
    <row r="20" spans="2:21" s="9" customFormat="1" ht="42.75" customHeight="1" x14ac:dyDescent="0.25">
      <c r="B20" s="16">
        <f t="shared" si="3"/>
        <v>11</v>
      </c>
      <c r="C20" s="15">
        <v>45569</v>
      </c>
      <c r="D20" s="10" t="s">
        <v>17</v>
      </c>
      <c r="E20" s="10" t="s">
        <v>45</v>
      </c>
      <c r="F20" s="10" t="s">
        <v>79</v>
      </c>
      <c r="G20" s="10" t="s">
        <v>183</v>
      </c>
      <c r="H20" s="10" t="s">
        <v>182</v>
      </c>
      <c r="I20" s="10" t="s">
        <v>181</v>
      </c>
      <c r="J20" s="10" t="s">
        <v>74</v>
      </c>
      <c r="K20" s="10" t="s">
        <v>55</v>
      </c>
      <c r="L20" s="12">
        <v>50</v>
      </c>
      <c r="M20" s="14">
        <v>145</v>
      </c>
      <c r="N20" s="13">
        <f t="shared" si="0"/>
        <v>7250</v>
      </c>
      <c r="O20" s="10" t="s">
        <v>106</v>
      </c>
      <c r="P20" s="10">
        <v>22628002</v>
      </c>
      <c r="Q20" s="10" t="s">
        <v>1</v>
      </c>
      <c r="R20" s="12">
        <f t="shared" si="4"/>
        <v>50</v>
      </c>
      <c r="S20" s="12">
        <v>0</v>
      </c>
      <c r="T20" s="11">
        <f t="shared" si="1"/>
        <v>50</v>
      </c>
      <c r="U20" s="10" t="s">
        <v>1</v>
      </c>
    </row>
    <row r="21" spans="2:21" s="9" customFormat="1" ht="42.75" customHeight="1" x14ac:dyDescent="0.25">
      <c r="B21" s="16">
        <f t="shared" si="3"/>
        <v>12</v>
      </c>
      <c r="C21" s="15">
        <v>45569</v>
      </c>
      <c r="D21" s="10" t="s">
        <v>17</v>
      </c>
      <c r="E21" s="10" t="s">
        <v>45</v>
      </c>
      <c r="F21" s="10" t="s">
        <v>180</v>
      </c>
      <c r="G21" s="10" t="s">
        <v>179</v>
      </c>
      <c r="H21" s="10" t="s">
        <v>32</v>
      </c>
      <c r="I21" s="10" t="s">
        <v>178</v>
      </c>
      <c r="J21" s="10" t="s">
        <v>69</v>
      </c>
      <c r="K21" s="10" t="s">
        <v>55</v>
      </c>
      <c r="L21" s="12">
        <v>50</v>
      </c>
      <c r="M21" s="14">
        <v>145</v>
      </c>
      <c r="N21" s="13">
        <f t="shared" si="0"/>
        <v>7250</v>
      </c>
      <c r="O21" s="10" t="s">
        <v>106</v>
      </c>
      <c r="P21" s="10">
        <v>22628002</v>
      </c>
      <c r="Q21" s="10" t="s">
        <v>1</v>
      </c>
      <c r="R21" s="12">
        <f t="shared" si="4"/>
        <v>50</v>
      </c>
      <c r="S21" s="12">
        <v>0</v>
      </c>
      <c r="T21" s="11">
        <f t="shared" si="1"/>
        <v>50</v>
      </c>
      <c r="U21" s="10" t="s">
        <v>1</v>
      </c>
    </row>
    <row r="22" spans="2:21" s="9" customFormat="1" ht="42.75" customHeight="1" x14ac:dyDescent="0.25">
      <c r="B22" s="16">
        <f t="shared" si="3"/>
        <v>13</v>
      </c>
      <c r="C22" s="15">
        <v>45569</v>
      </c>
      <c r="D22" s="10" t="s">
        <v>17</v>
      </c>
      <c r="E22" s="10" t="s">
        <v>45</v>
      </c>
      <c r="F22" s="10" t="s">
        <v>82</v>
      </c>
      <c r="G22" s="10" t="s">
        <v>177</v>
      </c>
      <c r="H22" s="10" t="s">
        <v>32</v>
      </c>
      <c r="I22" s="10" t="s">
        <v>176</v>
      </c>
      <c r="J22" s="10" t="s">
        <v>65</v>
      </c>
      <c r="K22" s="10" t="s">
        <v>55</v>
      </c>
      <c r="L22" s="12">
        <v>50</v>
      </c>
      <c r="M22" s="14">
        <v>145</v>
      </c>
      <c r="N22" s="13">
        <f t="shared" si="0"/>
        <v>7250</v>
      </c>
      <c r="O22" s="10" t="s">
        <v>106</v>
      </c>
      <c r="P22" s="10">
        <v>22628002</v>
      </c>
      <c r="Q22" s="10" t="s">
        <v>1</v>
      </c>
      <c r="R22" s="12">
        <f t="shared" si="4"/>
        <v>50</v>
      </c>
      <c r="S22" s="12">
        <v>0</v>
      </c>
      <c r="T22" s="11">
        <f t="shared" si="1"/>
        <v>50</v>
      </c>
      <c r="U22" s="10" t="s">
        <v>1</v>
      </c>
    </row>
    <row r="23" spans="2:21" s="9" customFormat="1" ht="42.75" customHeight="1" x14ac:dyDescent="0.25">
      <c r="B23" s="16">
        <f t="shared" si="3"/>
        <v>14</v>
      </c>
      <c r="C23" s="15">
        <v>45569</v>
      </c>
      <c r="D23" s="10" t="s">
        <v>17</v>
      </c>
      <c r="E23" s="10" t="s">
        <v>45</v>
      </c>
      <c r="F23" s="10" t="s">
        <v>80</v>
      </c>
      <c r="G23" s="10" t="s">
        <v>175</v>
      </c>
      <c r="H23" s="10" t="s">
        <v>32</v>
      </c>
      <c r="I23" s="10" t="s">
        <v>174</v>
      </c>
      <c r="J23" s="10" t="s">
        <v>173</v>
      </c>
      <c r="K23" s="10" t="s">
        <v>55</v>
      </c>
      <c r="L23" s="12">
        <v>100</v>
      </c>
      <c r="M23" s="14">
        <v>145</v>
      </c>
      <c r="N23" s="13">
        <f t="shared" si="0"/>
        <v>14500</v>
      </c>
      <c r="O23" s="10" t="s">
        <v>106</v>
      </c>
      <c r="P23" s="10">
        <v>22628002</v>
      </c>
      <c r="Q23" s="10" t="s">
        <v>1</v>
      </c>
      <c r="R23" s="12">
        <f t="shared" si="4"/>
        <v>100</v>
      </c>
      <c r="S23" s="12">
        <v>0</v>
      </c>
      <c r="T23" s="11">
        <f t="shared" si="1"/>
        <v>100</v>
      </c>
      <c r="U23" s="10" t="s">
        <v>1</v>
      </c>
    </row>
    <row r="24" spans="2:21" s="9" customFormat="1" ht="42.75" customHeight="1" x14ac:dyDescent="0.25">
      <c r="B24" s="16">
        <f t="shared" si="3"/>
        <v>15</v>
      </c>
      <c r="C24" s="15">
        <v>45569</v>
      </c>
      <c r="D24" s="10" t="s">
        <v>17</v>
      </c>
      <c r="E24" s="10" t="s">
        <v>45</v>
      </c>
      <c r="F24" s="10" t="s">
        <v>81</v>
      </c>
      <c r="G24" s="10" t="s">
        <v>172</v>
      </c>
      <c r="H24" s="10" t="s">
        <v>32</v>
      </c>
      <c r="I24" s="10" t="s">
        <v>171</v>
      </c>
      <c r="J24" s="10" t="s">
        <v>170</v>
      </c>
      <c r="K24" s="10" t="s">
        <v>55</v>
      </c>
      <c r="L24" s="12">
        <v>50</v>
      </c>
      <c r="M24" s="14">
        <v>145</v>
      </c>
      <c r="N24" s="13">
        <f t="shared" si="0"/>
        <v>7250</v>
      </c>
      <c r="O24" s="10" t="s">
        <v>106</v>
      </c>
      <c r="P24" s="10">
        <v>22628002</v>
      </c>
      <c r="Q24" s="10" t="s">
        <v>1</v>
      </c>
      <c r="R24" s="12">
        <f t="shared" si="4"/>
        <v>50</v>
      </c>
      <c r="S24" s="12">
        <v>0</v>
      </c>
      <c r="T24" s="11">
        <f t="shared" si="1"/>
        <v>50</v>
      </c>
      <c r="U24" s="10" t="s">
        <v>1</v>
      </c>
    </row>
    <row r="25" spans="2:21" s="17" customFormat="1" ht="42.75" customHeight="1" x14ac:dyDescent="0.25">
      <c r="B25" s="16">
        <f t="shared" si="3"/>
        <v>16</v>
      </c>
      <c r="C25" s="15">
        <v>45573</v>
      </c>
      <c r="D25" s="10" t="s">
        <v>3</v>
      </c>
      <c r="E25" s="10" t="s">
        <v>148</v>
      </c>
      <c r="F25" s="10" t="s">
        <v>148</v>
      </c>
      <c r="G25" s="10" t="s">
        <v>147</v>
      </c>
      <c r="H25" s="10" t="s">
        <v>2</v>
      </c>
      <c r="I25" s="10" t="s">
        <v>146</v>
      </c>
      <c r="J25" s="10" t="s">
        <v>169</v>
      </c>
      <c r="K25" s="10" t="s">
        <v>63</v>
      </c>
      <c r="L25" s="12">
        <v>1828</v>
      </c>
      <c r="M25" s="14">
        <v>300</v>
      </c>
      <c r="N25" s="13">
        <f t="shared" si="0"/>
        <v>548400</v>
      </c>
      <c r="O25" s="10" t="s">
        <v>91</v>
      </c>
      <c r="P25" s="10">
        <v>22626999</v>
      </c>
      <c r="Q25" s="10" t="s">
        <v>4</v>
      </c>
      <c r="R25" s="12">
        <f>+L25*5</f>
        <v>9140</v>
      </c>
      <c r="S25" s="12">
        <v>0</v>
      </c>
      <c r="T25" s="11">
        <f t="shared" si="1"/>
        <v>9140</v>
      </c>
      <c r="U25" s="10" t="s">
        <v>4</v>
      </c>
    </row>
    <row r="26" spans="2:21" s="17" customFormat="1" ht="42.75" customHeight="1" x14ac:dyDescent="0.25">
      <c r="B26" s="16">
        <f t="shared" si="3"/>
        <v>17</v>
      </c>
      <c r="C26" s="15">
        <v>45573</v>
      </c>
      <c r="D26" s="10" t="s">
        <v>3</v>
      </c>
      <c r="E26" s="10" t="s">
        <v>148</v>
      </c>
      <c r="F26" s="10" t="s">
        <v>148</v>
      </c>
      <c r="G26" s="10" t="s">
        <v>147</v>
      </c>
      <c r="H26" s="10" t="s">
        <v>2</v>
      </c>
      <c r="I26" s="10" t="s">
        <v>146</v>
      </c>
      <c r="J26" s="10" t="s">
        <v>169</v>
      </c>
      <c r="K26" s="10" t="s">
        <v>168</v>
      </c>
      <c r="L26" s="12">
        <v>277</v>
      </c>
      <c r="M26" s="14">
        <v>1295</v>
      </c>
      <c r="N26" s="13">
        <f t="shared" si="0"/>
        <v>358715</v>
      </c>
      <c r="O26" s="10" t="s">
        <v>167</v>
      </c>
      <c r="P26" s="10">
        <v>22619119</v>
      </c>
      <c r="Q26" s="10" t="s">
        <v>4</v>
      </c>
      <c r="R26" s="12">
        <f>+L26*5</f>
        <v>1385</v>
      </c>
      <c r="S26" s="12">
        <v>0</v>
      </c>
      <c r="T26" s="11">
        <f t="shared" si="1"/>
        <v>1385</v>
      </c>
      <c r="U26" s="10" t="s">
        <v>4</v>
      </c>
    </row>
    <row r="27" spans="2:21" s="17" customFormat="1" ht="42.75" customHeight="1" x14ac:dyDescent="0.25">
      <c r="B27" s="16">
        <f t="shared" si="3"/>
        <v>18</v>
      </c>
      <c r="C27" s="15">
        <v>45573</v>
      </c>
      <c r="D27" s="10" t="s">
        <v>3</v>
      </c>
      <c r="E27" s="10" t="s">
        <v>21</v>
      </c>
      <c r="F27" s="10" t="s">
        <v>21</v>
      </c>
      <c r="G27" s="10" t="s">
        <v>28</v>
      </c>
      <c r="H27" s="10" t="s">
        <v>2</v>
      </c>
      <c r="I27" s="10" t="s">
        <v>27</v>
      </c>
      <c r="J27" s="10" t="s">
        <v>166</v>
      </c>
      <c r="K27" s="10" t="s">
        <v>63</v>
      </c>
      <c r="L27" s="12">
        <v>166</v>
      </c>
      <c r="M27" s="14">
        <v>300</v>
      </c>
      <c r="N27" s="13">
        <f t="shared" si="0"/>
        <v>49800</v>
      </c>
      <c r="O27" s="10" t="s">
        <v>91</v>
      </c>
      <c r="P27" s="10">
        <v>22626999</v>
      </c>
      <c r="Q27" s="10" t="s">
        <v>4</v>
      </c>
      <c r="R27" s="12">
        <f>+L27*5</f>
        <v>830</v>
      </c>
      <c r="S27" s="12">
        <v>0</v>
      </c>
      <c r="T27" s="11">
        <f t="shared" si="1"/>
        <v>830</v>
      </c>
      <c r="U27" s="10" t="s">
        <v>4</v>
      </c>
    </row>
    <row r="28" spans="2:21" s="9" customFormat="1" ht="42.75" customHeight="1" x14ac:dyDescent="0.25">
      <c r="B28" s="16">
        <f t="shared" si="3"/>
        <v>19</v>
      </c>
      <c r="C28" s="15">
        <v>45573</v>
      </c>
      <c r="D28" s="10" t="s">
        <v>3</v>
      </c>
      <c r="E28" s="10" t="s">
        <v>21</v>
      </c>
      <c r="F28" s="10" t="s">
        <v>21</v>
      </c>
      <c r="G28" s="10" t="s">
        <v>28</v>
      </c>
      <c r="H28" s="10" t="s">
        <v>2</v>
      </c>
      <c r="I28" s="10" t="s">
        <v>27</v>
      </c>
      <c r="J28" s="10" t="s">
        <v>163</v>
      </c>
      <c r="K28" s="10" t="s">
        <v>26</v>
      </c>
      <c r="L28" s="12">
        <v>2275</v>
      </c>
      <c r="M28" s="14">
        <v>39.56</v>
      </c>
      <c r="N28" s="13">
        <f t="shared" si="0"/>
        <v>89999</v>
      </c>
      <c r="O28" s="10" t="s">
        <v>164</v>
      </c>
      <c r="P28" s="10">
        <v>24102334</v>
      </c>
      <c r="Q28" s="10" t="s">
        <v>1</v>
      </c>
      <c r="R28" s="12">
        <f>+L28/65</f>
        <v>35</v>
      </c>
      <c r="S28" s="12">
        <v>0</v>
      </c>
      <c r="T28" s="11">
        <f t="shared" si="1"/>
        <v>35</v>
      </c>
      <c r="U28" s="10" t="s">
        <v>1</v>
      </c>
    </row>
    <row r="29" spans="2:21" s="9" customFormat="1" ht="42.75" customHeight="1" x14ac:dyDescent="0.25">
      <c r="B29" s="16">
        <f t="shared" si="3"/>
        <v>20</v>
      </c>
      <c r="C29" s="15">
        <v>45573</v>
      </c>
      <c r="D29" s="10" t="s">
        <v>3</v>
      </c>
      <c r="E29" s="10" t="s">
        <v>21</v>
      </c>
      <c r="F29" s="10" t="s">
        <v>21</v>
      </c>
      <c r="G29" s="10" t="s">
        <v>28</v>
      </c>
      <c r="H29" s="10" t="s">
        <v>2</v>
      </c>
      <c r="I29" s="10" t="s">
        <v>27</v>
      </c>
      <c r="J29" s="10" t="s">
        <v>163</v>
      </c>
      <c r="K29" s="10" t="s">
        <v>26</v>
      </c>
      <c r="L29" s="12">
        <v>2210</v>
      </c>
      <c r="M29" s="14">
        <v>40.5</v>
      </c>
      <c r="N29" s="13">
        <f t="shared" si="0"/>
        <v>89505</v>
      </c>
      <c r="O29" s="10" t="s">
        <v>162</v>
      </c>
      <c r="P29" s="10">
        <v>24017647</v>
      </c>
      <c r="Q29" s="10" t="s">
        <v>1</v>
      </c>
      <c r="R29" s="12">
        <f>+L29/65</f>
        <v>34</v>
      </c>
      <c r="S29" s="12">
        <v>0</v>
      </c>
      <c r="T29" s="11">
        <f t="shared" si="1"/>
        <v>34</v>
      </c>
      <c r="U29" s="10" t="s">
        <v>1</v>
      </c>
    </row>
    <row r="30" spans="2:21" s="17" customFormat="1" ht="42.75" customHeight="1" x14ac:dyDescent="0.25">
      <c r="B30" s="16">
        <f t="shared" si="3"/>
        <v>21</v>
      </c>
      <c r="C30" s="15">
        <v>45573</v>
      </c>
      <c r="D30" s="10" t="s">
        <v>13</v>
      </c>
      <c r="E30" s="10" t="s">
        <v>83</v>
      </c>
      <c r="F30" s="10" t="s">
        <v>161</v>
      </c>
      <c r="G30" s="10" t="s">
        <v>160</v>
      </c>
      <c r="H30" s="10" t="s">
        <v>159</v>
      </c>
      <c r="I30" s="10" t="s">
        <v>158</v>
      </c>
      <c r="J30" s="10" t="s">
        <v>157</v>
      </c>
      <c r="K30" s="10" t="s">
        <v>58</v>
      </c>
      <c r="L30" s="12">
        <v>10000</v>
      </c>
      <c r="M30" s="14">
        <v>6.49</v>
      </c>
      <c r="N30" s="13">
        <f t="shared" si="0"/>
        <v>64900</v>
      </c>
      <c r="O30" s="10" t="s">
        <v>57</v>
      </c>
      <c r="P30" s="10">
        <v>21272042</v>
      </c>
      <c r="Q30" s="10" t="s">
        <v>0</v>
      </c>
      <c r="R30" s="12">
        <f>+L30/300</f>
        <v>33.333333333333336</v>
      </c>
      <c r="S30" s="12">
        <v>0</v>
      </c>
      <c r="T30" s="11">
        <f t="shared" si="1"/>
        <v>33.333333333333336</v>
      </c>
      <c r="U30" s="10" t="s">
        <v>0</v>
      </c>
    </row>
    <row r="31" spans="2:21" s="9" customFormat="1" ht="42.75" customHeight="1" x14ac:dyDescent="0.25">
      <c r="B31" s="16">
        <f t="shared" si="3"/>
        <v>22</v>
      </c>
      <c r="C31" s="15">
        <v>45573</v>
      </c>
      <c r="D31" s="10" t="s">
        <v>3</v>
      </c>
      <c r="E31" s="10" t="s">
        <v>148</v>
      </c>
      <c r="F31" s="10" t="s">
        <v>148</v>
      </c>
      <c r="G31" s="10" t="s">
        <v>147</v>
      </c>
      <c r="H31" s="10" t="s">
        <v>2</v>
      </c>
      <c r="I31" s="10" t="s">
        <v>146</v>
      </c>
      <c r="J31" s="10" t="s">
        <v>145</v>
      </c>
      <c r="K31" s="10" t="s">
        <v>156</v>
      </c>
      <c r="L31" s="12">
        <v>80</v>
      </c>
      <c r="M31" s="14">
        <v>166</v>
      </c>
      <c r="N31" s="13">
        <f t="shared" si="0"/>
        <v>13280</v>
      </c>
      <c r="O31" s="10" t="s">
        <v>150</v>
      </c>
      <c r="P31" s="10">
        <v>23050004</v>
      </c>
      <c r="Q31" s="10" t="s">
        <v>0</v>
      </c>
      <c r="R31" s="12">
        <f t="shared" ref="R31:R38" si="5">L31</f>
        <v>80</v>
      </c>
      <c r="S31" s="12">
        <v>0</v>
      </c>
      <c r="T31" s="11">
        <f t="shared" si="1"/>
        <v>80</v>
      </c>
      <c r="U31" s="10" t="s">
        <v>0</v>
      </c>
    </row>
    <row r="32" spans="2:21" s="9" customFormat="1" ht="42.75" customHeight="1" x14ac:dyDescent="0.25">
      <c r="B32" s="16">
        <f t="shared" si="3"/>
        <v>23</v>
      </c>
      <c r="C32" s="15">
        <v>45573</v>
      </c>
      <c r="D32" s="10" t="s">
        <v>3</v>
      </c>
      <c r="E32" s="10" t="s">
        <v>148</v>
      </c>
      <c r="F32" s="10" t="s">
        <v>148</v>
      </c>
      <c r="G32" s="10" t="s">
        <v>147</v>
      </c>
      <c r="H32" s="10" t="s">
        <v>2</v>
      </c>
      <c r="I32" s="10" t="s">
        <v>146</v>
      </c>
      <c r="J32" s="10" t="s">
        <v>145</v>
      </c>
      <c r="K32" s="10" t="s">
        <v>155</v>
      </c>
      <c r="L32" s="12">
        <v>80</v>
      </c>
      <c r="M32" s="14">
        <v>26</v>
      </c>
      <c r="N32" s="13">
        <f t="shared" si="0"/>
        <v>2080</v>
      </c>
      <c r="O32" s="10" t="s">
        <v>150</v>
      </c>
      <c r="P32" s="10">
        <v>23050004</v>
      </c>
      <c r="Q32" s="10" t="s">
        <v>0</v>
      </c>
      <c r="R32" s="12">
        <f t="shared" si="5"/>
        <v>80</v>
      </c>
      <c r="S32" s="12">
        <v>0</v>
      </c>
      <c r="T32" s="11">
        <f t="shared" si="1"/>
        <v>80</v>
      </c>
      <c r="U32" s="10" t="s">
        <v>0</v>
      </c>
    </row>
    <row r="33" spans="1:21" s="9" customFormat="1" ht="42.75" customHeight="1" x14ac:dyDescent="0.25">
      <c r="B33" s="16">
        <f t="shared" si="3"/>
        <v>24</v>
      </c>
      <c r="C33" s="15">
        <v>45573</v>
      </c>
      <c r="D33" s="10" t="s">
        <v>3</v>
      </c>
      <c r="E33" s="10" t="s">
        <v>148</v>
      </c>
      <c r="F33" s="10" t="s">
        <v>148</v>
      </c>
      <c r="G33" s="10" t="s">
        <v>147</v>
      </c>
      <c r="H33" s="10" t="s">
        <v>2</v>
      </c>
      <c r="I33" s="10" t="s">
        <v>146</v>
      </c>
      <c r="J33" s="10" t="s">
        <v>145</v>
      </c>
      <c r="K33" s="10" t="s">
        <v>154</v>
      </c>
      <c r="L33" s="12">
        <v>80</v>
      </c>
      <c r="M33" s="14">
        <v>62</v>
      </c>
      <c r="N33" s="13">
        <f t="shared" si="0"/>
        <v>4960</v>
      </c>
      <c r="O33" s="10" t="s">
        <v>150</v>
      </c>
      <c r="P33" s="10">
        <v>23050004</v>
      </c>
      <c r="Q33" s="10" t="s">
        <v>0</v>
      </c>
      <c r="R33" s="12">
        <f t="shared" si="5"/>
        <v>80</v>
      </c>
      <c r="S33" s="12">
        <v>0</v>
      </c>
      <c r="T33" s="11">
        <f t="shared" si="1"/>
        <v>80</v>
      </c>
      <c r="U33" s="10" t="s">
        <v>0</v>
      </c>
    </row>
    <row r="34" spans="1:21" s="9" customFormat="1" ht="42.75" customHeight="1" x14ac:dyDescent="0.25">
      <c r="B34" s="16">
        <f t="shared" si="3"/>
        <v>25</v>
      </c>
      <c r="C34" s="15">
        <v>45573</v>
      </c>
      <c r="D34" s="10" t="s">
        <v>3</v>
      </c>
      <c r="E34" s="10" t="s">
        <v>148</v>
      </c>
      <c r="F34" s="10" t="s">
        <v>148</v>
      </c>
      <c r="G34" s="10" t="s">
        <v>147</v>
      </c>
      <c r="H34" s="10" t="s">
        <v>2</v>
      </c>
      <c r="I34" s="10" t="s">
        <v>146</v>
      </c>
      <c r="J34" s="10" t="s">
        <v>145</v>
      </c>
      <c r="K34" s="10" t="s">
        <v>153</v>
      </c>
      <c r="L34" s="12">
        <v>80</v>
      </c>
      <c r="M34" s="14">
        <v>42</v>
      </c>
      <c r="N34" s="13">
        <f t="shared" si="0"/>
        <v>3360</v>
      </c>
      <c r="O34" s="10" t="s">
        <v>150</v>
      </c>
      <c r="P34" s="10">
        <v>23050004</v>
      </c>
      <c r="Q34" s="10" t="s">
        <v>0</v>
      </c>
      <c r="R34" s="12">
        <f t="shared" si="5"/>
        <v>80</v>
      </c>
      <c r="S34" s="12">
        <v>0</v>
      </c>
      <c r="T34" s="11">
        <f t="shared" si="1"/>
        <v>80</v>
      </c>
      <c r="U34" s="10" t="s">
        <v>0</v>
      </c>
    </row>
    <row r="35" spans="1:21" s="9" customFormat="1" ht="42.75" customHeight="1" x14ac:dyDescent="0.25">
      <c r="B35" s="16">
        <f t="shared" si="3"/>
        <v>26</v>
      </c>
      <c r="C35" s="15">
        <v>45573</v>
      </c>
      <c r="D35" s="10" t="s">
        <v>3</v>
      </c>
      <c r="E35" s="10" t="s">
        <v>148</v>
      </c>
      <c r="F35" s="10" t="s">
        <v>148</v>
      </c>
      <c r="G35" s="10" t="s">
        <v>147</v>
      </c>
      <c r="H35" s="10" t="s">
        <v>2</v>
      </c>
      <c r="I35" s="10" t="s">
        <v>146</v>
      </c>
      <c r="J35" s="10" t="s">
        <v>145</v>
      </c>
      <c r="K35" s="10" t="s">
        <v>152</v>
      </c>
      <c r="L35" s="12">
        <v>80</v>
      </c>
      <c r="M35" s="14">
        <v>82</v>
      </c>
      <c r="N35" s="13">
        <f t="shared" si="0"/>
        <v>6560</v>
      </c>
      <c r="O35" s="10" t="s">
        <v>150</v>
      </c>
      <c r="P35" s="10">
        <v>23050004</v>
      </c>
      <c r="Q35" s="10" t="s">
        <v>0</v>
      </c>
      <c r="R35" s="12">
        <f t="shared" si="5"/>
        <v>80</v>
      </c>
      <c r="S35" s="12">
        <v>0</v>
      </c>
      <c r="T35" s="11">
        <f t="shared" si="1"/>
        <v>80</v>
      </c>
      <c r="U35" s="10" t="s">
        <v>0</v>
      </c>
    </row>
    <row r="36" spans="1:21" s="9" customFormat="1" ht="42.75" customHeight="1" x14ac:dyDescent="0.25">
      <c r="B36" s="16">
        <f t="shared" si="3"/>
        <v>27</v>
      </c>
      <c r="C36" s="15">
        <v>45573</v>
      </c>
      <c r="D36" s="10" t="s">
        <v>3</v>
      </c>
      <c r="E36" s="10" t="s">
        <v>148</v>
      </c>
      <c r="F36" s="10" t="s">
        <v>148</v>
      </c>
      <c r="G36" s="10" t="s">
        <v>147</v>
      </c>
      <c r="H36" s="10" t="s">
        <v>2</v>
      </c>
      <c r="I36" s="10" t="s">
        <v>146</v>
      </c>
      <c r="J36" s="10" t="s">
        <v>145</v>
      </c>
      <c r="K36" s="10" t="s">
        <v>151</v>
      </c>
      <c r="L36" s="12">
        <v>80</v>
      </c>
      <c r="M36" s="14">
        <v>49</v>
      </c>
      <c r="N36" s="13">
        <f t="shared" si="0"/>
        <v>3920</v>
      </c>
      <c r="O36" s="10" t="s">
        <v>150</v>
      </c>
      <c r="P36" s="10">
        <v>23050004</v>
      </c>
      <c r="Q36" s="10" t="s">
        <v>0</v>
      </c>
      <c r="R36" s="12">
        <f t="shared" si="5"/>
        <v>80</v>
      </c>
      <c r="S36" s="12">
        <v>0</v>
      </c>
      <c r="T36" s="11">
        <f t="shared" si="1"/>
        <v>80</v>
      </c>
      <c r="U36" s="10" t="s">
        <v>0</v>
      </c>
    </row>
    <row r="37" spans="1:21" s="9" customFormat="1" ht="42.75" customHeight="1" x14ac:dyDescent="0.25">
      <c r="B37" s="16">
        <f t="shared" si="3"/>
        <v>28</v>
      </c>
      <c r="C37" s="15">
        <v>45573</v>
      </c>
      <c r="D37" s="10" t="s">
        <v>3</v>
      </c>
      <c r="E37" s="10" t="s">
        <v>148</v>
      </c>
      <c r="F37" s="10" t="s">
        <v>148</v>
      </c>
      <c r="G37" s="10" t="s">
        <v>147</v>
      </c>
      <c r="H37" s="10" t="s">
        <v>2</v>
      </c>
      <c r="I37" s="10" t="s">
        <v>146</v>
      </c>
      <c r="J37" s="10" t="s">
        <v>145</v>
      </c>
      <c r="K37" s="10" t="s">
        <v>149</v>
      </c>
      <c r="L37" s="12">
        <v>80</v>
      </c>
      <c r="M37" s="14">
        <v>310</v>
      </c>
      <c r="N37" s="13">
        <f t="shared" si="0"/>
        <v>24800</v>
      </c>
      <c r="O37" s="10" t="s">
        <v>143</v>
      </c>
      <c r="P37" s="10">
        <v>23048735</v>
      </c>
      <c r="Q37" s="10" t="s">
        <v>0</v>
      </c>
      <c r="R37" s="12">
        <f t="shared" si="5"/>
        <v>80</v>
      </c>
      <c r="S37" s="12">
        <v>0</v>
      </c>
      <c r="T37" s="11">
        <f t="shared" si="1"/>
        <v>80</v>
      </c>
      <c r="U37" s="10" t="s">
        <v>0</v>
      </c>
    </row>
    <row r="38" spans="1:21" s="9" customFormat="1" ht="42.75" customHeight="1" x14ac:dyDescent="0.25">
      <c r="B38" s="16">
        <f t="shared" si="3"/>
        <v>29</v>
      </c>
      <c r="C38" s="15">
        <v>45573</v>
      </c>
      <c r="D38" s="10" t="s">
        <v>3</v>
      </c>
      <c r="E38" s="10" t="s">
        <v>148</v>
      </c>
      <c r="F38" s="10" t="s">
        <v>148</v>
      </c>
      <c r="G38" s="10" t="s">
        <v>147</v>
      </c>
      <c r="H38" s="10" t="s">
        <v>2</v>
      </c>
      <c r="I38" s="10" t="s">
        <v>146</v>
      </c>
      <c r="J38" s="10" t="s">
        <v>145</v>
      </c>
      <c r="K38" s="10" t="s">
        <v>144</v>
      </c>
      <c r="L38" s="12">
        <v>80</v>
      </c>
      <c r="M38" s="14">
        <v>41</v>
      </c>
      <c r="N38" s="13">
        <f t="shared" si="0"/>
        <v>3280</v>
      </c>
      <c r="O38" s="10" t="s">
        <v>143</v>
      </c>
      <c r="P38" s="10">
        <v>23048735</v>
      </c>
      <c r="Q38" s="10" t="s">
        <v>0</v>
      </c>
      <c r="R38" s="12">
        <f t="shared" si="5"/>
        <v>80</v>
      </c>
      <c r="S38" s="12">
        <v>0</v>
      </c>
      <c r="T38" s="11">
        <f t="shared" si="1"/>
        <v>80</v>
      </c>
      <c r="U38" s="10" t="s">
        <v>0</v>
      </c>
    </row>
    <row r="39" spans="1:21" s="17" customFormat="1" ht="42.75" customHeight="1" x14ac:dyDescent="0.25">
      <c r="B39" s="16">
        <f t="shared" si="3"/>
        <v>30</v>
      </c>
      <c r="C39" s="15">
        <v>45576</v>
      </c>
      <c r="D39" s="10" t="s">
        <v>6</v>
      </c>
      <c r="E39" s="10" t="s">
        <v>64</v>
      </c>
      <c r="F39" s="10" t="s">
        <v>142</v>
      </c>
      <c r="G39" s="10" t="s">
        <v>141</v>
      </c>
      <c r="H39" s="10" t="s">
        <v>32</v>
      </c>
      <c r="I39" s="10" t="s">
        <v>140</v>
      </c>
      <c r="J39" s="10" t="s">
        <v>139</v>
      </c>
      <c r="K39" s="10" t="s">
        <v>63</v>
      </c>
      <c r="L39" s="12">
        <v>7</v>
      </c>
      <c r="M39" s="14">
        <v>485</v>
      </c>
      <c r="N39" s="13">
        <f t="shared" si="0"/>
        <v>3395</v>
      </c>
      <c r="O39" s="10" t="s">
        <v>62</v>
      </c>
      <c r="P39" s="10">
        <v>21199663</v>
      </c>
      <c r="Q39" s="10" t="s">
        <v>4</v>
      </c>
      <c r="R39" s="12">
        <f>+L39*5</f>
        <v>35</v>
      </c>
      <c r="S39" s="12">
        <v>0</v>
      </c>
      <c r="T39" s="11">
        <f t="shared" si="1"/>
        <v>35</v>
      </c>
      <c r="U39" s="10" t="s">
        <v>4</v>
      </c>
    </row>
    <row r="40" spans="1:21" s="17" customFormat="1" ht="42.75" customHeight="1" x14ac:dyDescent="0.25">
      <c r="B40" s="16">
        <f t="shared" si="3"/>
        <v>31</v>
      </c>
      <c r="C40" s="15">
        <v>45576</v>
      </c>
      <c r="D40" s="10" t="s">
        <v>6</v>
      </c>
      <c r="E40" s="10" t="s">
        <v>64</v>
      </c>
      <c r="F40" s="10" t="s">
        <v>142</v>
      </c>
      <c r="G40" s="10" t="s">
        <v>141</v>
      </c>
      <c r="H40" s="10" t="s">
        <v>32</v>
      </c>
      <c r="I40" s="10" t="s">
        <v>140</v>
      </c>
      <c r="J40" s="10" t="s">
        <v>139</v>
      </c>
      <c r="K40" s="10" t="s">
        <v>63</v>
      </c>
      <c r="L40" s="12">
        <v>49</v>
      </c>
      <c r="M40" s="14">
        <v>300</v>
      </c>
      <c r="N40" s="13">
        <f t="shared" si="0"/>
        <v>14700</v>
      </c>
      <c r="O40" s="10" t="s">
        <v>91</v>
      </c>
      <c r="P40" s="10">
        <v>22626999</v>
      </c>
      <c r="Q40" s="10" t="s">
        <v>4</v>
      </c>
      <c r="R40" s="12">
        <f>+L40*5</f>
        <v>245</v>
      </c>
      <c r="S40" s="12">
        <v>0</v>
      </c>
      <c r="T40" s="11">
        <f t="shared" si="1"/>
        <v>245</v>
      </c>
      <c r="U40" s="10" t="s">
        <v>4</v>
      </c>
    </row>
    <row r="41" spans="1:21" s="9" customFormat="1" ht="42.75" customHeight="1" x14ac:dyDescent="0.25">
      <c r="B41" s="16">
        <f t="shared" si="3"/>
        <v>32</v>
      </c>
      <c r="C41" s="15">
        <v>45583</v>
      </c>
      <c r="D41" s="10" t="s">
        <v>25</v>
      </c>
      <c r="E41" s="10" t="s">
        <v>25</v>
      </c>
      <c r="F41" s="10" t="s">
        <v>44</v>
      </c>
      <c r="G41" s="10" t="s">
        <v>135</v>
      </c>
      <c r="H41" s="10" t="s">
        <v>14</v>
      </c>
      <c r="I41" s="10" t="s">
        <v>134</v>
      </c>
      <c r="J41" s="10" t="s">
        <v>138</v>
      </c>
      <c r="K41" s="10" t="s">
        <v>30</v>
      </c>
      <c r="L41" s="12">
        <v>200</v>
      </c>
      <c r="M41" s="14">
        <v>82.5</v>
      </c>
      <c r="N41" s="13">
        <f t="shared" si="0"/>
        <v>16500</v>
      </c>
      <c r="O41" s="10" t="s">
        <v>29</v>
      </c>
      <c r="P41" s="10">
        <v>21271992</v>
      </c>
      <c r="Q41" s="10" t="s">
        <v>1</v>
      </c>
      <c r="R41" s="12">
        <f>L41/10</f>
        <v>20</v>
      </c>
      <c r="S41" s="12">
        <v>0</v>
      </c>
      <c r="T41" s="11">
        <f t="shared" si="1"/>
        <v>20</v>
      </c>
      <c r="U41" s="10" t="s">
        <v>1</v>
      </c>
    </row>
    <row r="42" spans="1:21" s="9" customFormat="1" ht="42.75" customHeight="1" x14ac:dyDescent="0.25">
      <c r="B42" s="16">
        <f t="shared" si="3"/>
        <v>33</v>
      </c>
      <c r="C42" s="15">
        <v>45583</v>
      </c>
      <c r="D42" s="10" t="s">
        <v>25</v>
      </c>
      <c r="E42" s="10" t="s">
        <v>25</v>
      </c>
      <c r="F42" s="10" t="s">
        <v>44</v>
      </c>
      <c r="G42" s="10" t="s">
        <v>135</v>
      </c>
      <c r="H42" s="10" t="s">
        <v>14</v>
      </c>
      <c r="I42" s="10" t="s">
        <v>134</v>
      </c>
      <c r="J42" s="10" t="s">
        <v>137</v>
      </c>
      <c r="K42" s="10" t="s">
        <v>30</v>
      </c>
      <c r="L42" s="12">
        <v>150</v>
      </c>
      <c r="M42" s="14">
        <v>82.5</v>
      </c>
      <c r="N42" s="13">
        <f t="shared" ref="N42:N70" si="6">+L42*M42</f>
        <v>12375</v>
      </c>
      <c r="O42" s="10" t="s">
        <v>29</v>
      </c>
      <c r="P42" s="10">
        <v>21271992</v>
      </c>
      <c r="Q42" s="10" t="s">
        <v>1</v>
      </c>
      <c r="R42" s="12">
        <f>L42/10</f>
        <v>15</v>
      </c>
      <c r="S42" s="12">
        <v>0</v>
      </c>
      <c r="T42" s="11">
        <f t="shared" ref="T42:T70" si="7">+R42+S42</f>
        <v>15</v>
      </c>
      <c r="U42" s="10" t="s">
        <v>1</v>
      </c>
    </row>
    <row r="43" spans="1:21" s="17" customFormat="1" ht="42.75" customHeight="1" x14ac:dyDescent="0.25">
      <c r="B43" s="16">
        <f t="shared" si="3"/>
        <v>34</v>
      </c>
      <c r="C43" s="15">
        <v>45583</v>
      </c>
      <c r="D43" s="10" t="s">
        <v>25</v>
      </c>
      <c r="E43" s="10" t="s">
        <v>25</v>
      </c>
      <c r="F43" s="10" t="s">
        <v>44</v>
      </c>
      <c r="G43" s="10" t="s">
        <v>135</v>
      </c>
      <c r="H43" s="10" t="s">
        <v>14</v>
      </c>
      <c r="I43" s="10" t="s">
        <v>134</v>
      </c>
      <c r="J43" s="10" t="s">
        <v>133</v>
      </c>
      <c r="K43" s="10" t="s">
        <v>18</v>
      </c>
      <c r="L43" s="12">
        <v>50</v>
      </c>
      <c r="M43" s="14">
        <v>395</v>
      </c>
      <c r="N43" s="13">
        <f t="shared" si="6"/>
        <v>19750</v>
      </c>
      <c r="O43" s="10" t="s">
        <v>136</v>
      </c>
      <c r="P43" s="10">
        <v>21307571</v>
      </c>
      <c r="Q43" s="10" t="s">
        <v>0</v>
      </c>
      <c r="R43" s="12">
        <f>+L43</f>
        <v>50</v>
      </c>
      <c r="S43" s="12">
        <v>0</v>
      </c>
      <c r="T43" s="11">
        <f t="shared" si="7"/>
        <v>50</v>
      </c>
      <c r="U43" s="10" t="s">
        <v>0</v>
      </c>
    </row>
    <row r="44" spans="1:21" s="17" customFormat="1" ht="42.75" customHeight="1" x14ac:dyDescent="0.25">
      <c r="B44" s="16">
        <f t="shared" si="3"/>
        <v>35</v>
      </c>
      <c r="C44" s="15">
        <v>45583</v>
      </c>
      <c r="D44" s="10" t="s">
        <v>25</v>
      </c>
      <c r="E44" s="10" t="s">
        <v>25</v>
      </c>
      <c r="F44" s="10" t="s">
        <v>44</v>
      </c>
      <c r="G44" s="10" t="s">
        <v>135</v>
      </c>
      <c r="H44" s="10" t="s">
        <v>14</v>
      </c>
      <c r="I44" s="10" t="s">
        <v>134</v>
      </c>
      <c r="J44" s="10" t="s">
        <v>133</v>
      </c>
      <c r="K44" s="10" t="s">
        <v>58</v>
      </c>
      <c r="L44" s="12">
        <v>10000</v>
      </c>
      <c r="M44" s="14">
        <v>6.49</v>
      </c>
      <c r="N44" s="13">
        <f t="shared" si="6"/>
        <v>64900</v>
      </c>
      <c r="O44" s="10" t="s">
        <v>57</v>
      </c>
      <c r="P44" s="10">
        <v>21272042</v>
      </c>
      <c r="Q44" s="10" t="s">
        <v>0</v>
      </c>
      <c r="R44" s="12">
        <f>+L44/300</f>
        <v>33.333333333333336</v>
      </c>
      <c r="S44" s="12">
        <v>0</v>
      </c>
      <c r="T44" s="11">
        <f t="shared" si="7"/>
        <v>33.333333333333336</v>
      </c>
      <c r="U44" s="10" t="s">
        <v>0</v>
      </c>
    </row>
    <row r="45" spans="1:21" s="9" customFormat="1" ht="37.5" customHeight="1" x14ac:dyDescent="0.25">
      <c r="A45" s="9" t="s">
        <v>84</v>
      </c>
      <c r="B45" s="16">
        <f t="shared" si="3"/>
        <v>36</v>
      </c>
      <c r="C45" s="15">
        <v>45587</v>
      </c>
      <c r="D45" s="10" t="s">
        <v>3</v>
      </c>
      <c r="E45" s="10" t="s">
        <v>48</v>
      </c>
      <c r="F45" s="31" t="s">
        <v>132</v>
      </c>
      <c r="G45" s="31" t="s">
        <v>131</v>
      </c>
      <c r="H45" s="31" t="s">
        <v>32</v>
      </c>
      <c r="I45" s="31" t="s">
        <v>130</v>
      </c>
      <c r="J45" s="10" t="s">
        <v>129</v>
      </c>
      <c r="K45" s="10" t="s">
        <v>70</v>
      </c>
      <c r="L45" s="12">
        <v>135</v>
      </c>
      <c r="M45" s="14">
        <v>65</v>
      </c>
      <c r="N45" s="13">
        <f t="shared" si="6"/>
        <v>8775</v>
      </c>
      <c r="O45" s="10" t="s">
        <v>31</v>
      </c>
      <c r="P45" s="10">
        <v>19301820</v>
      </c>
      <c r="Q45" s="10" t="s">
        <v>0</v>
      </c>
      <c r="R45" s="12">
        <f>+L45/10</f>
        <v>13.5</v>
      </c>
      <c r="S45" s="12">
        <v>0</v>
      </c>
      <c r="T45" s="11">
        <f t="shared" si="7"/>
        <v>13.5</v>
      </c>
      <c r="U45" s="10" t="s">
        <v>0</v>
      </c>
    </row>
    <row r="46" spans="1:21" s="9" customFormat="1" ht="42.75" customHeight="1" x14ac:dyDescent="0.25">
      <c r="B46" s="16">
        <f t="shared" si="3"/>
        <v>37</v>
      </c>
      <c r="C46" s="15">
        <v>45588</v>
      </c>
      <c r="D46" s="10" t="s">
        <v>23</v>
      </c>
      <c r="E46" s="10" t="s">
        <v>24</v>
      </c>
      <c r="F46" s="10" t="s">
        <v>24</v>
      </c>
      <c r="G46" s="10" t="s">
        <v>127</v>
      </c>
      <c r="H46" s="10" t="s">
        <v>2</v>
      </c>
      <c r="I46" s="31" t="s">
        <v>126</v>
      </c>
      <c r="J46" s="10" t="s">
        <v>128</v>
      </c>
      <c r="K46" s="10" t="s">
        <v>55</v>
      </c>
      <c r="L46" s="12">
        <v>233</v>
      </c>
      <c r="M46" s="14">
        <v>145</v>
      </c>
      <c r="N46" s="13">
        <f t="shared" si="6"/>
        <v>33785</v>
      </c>
      <c r="O46" s="10" t="s">
        <v>106</v>
      </c>
      <c r="P46" s="10">
        <v>22628002</v>
      </c>
      <c r="Q46" s="10" t="s">
        <v>1</v>
      </c>
      <c r="R46" s="12">
        <f>L46</f>
        <v>233</v>
      </c>
      <c r="S46" s="12">
        <v>0</v>
      </c>
      <c r="T46" s="11">
        <f t="shared" si="7"/>
        <v>233</v>
      </c>
      <c r="U46" s="10" t="s">
        <v>1</v>
      </c>
    </row>
    <row r="47" spans="1:21" ht="34.5" x14ac:dyDescent="0.25">
      <c r="B47" s="16">
        <f t="shared" si="3"/>
        <v>38</v>
      </c>
      <c r="C47" s="15">
        <v>45588</v>
      </c>
      <c r="D47" s="10" t="s">
        <v>23</v>
      </c>
      <c r="E47" s="10" t="s">
        <v>24</v>
      </c>
      <c r="F47" s="10" t="s">
        <v>24</v>
      </c>
      <c r="G47" s="10" t="s">
        <v>127</v>
      </c>
      <c r="H47" s="10" t="s">
        <v>2</v>
      </c>
      <c r="I47" s="31" t="s">
        <v>126</v>
      </c>
      <c r="J47" s="10" t="s">
        <v>125</v>
      </c>
      <c r="K47" s="10" t="s">
        <v>72</v>
      </c>
      <c r="L47" s="12">
        <v>2376</v>
      </c>
      <c r="M47" s="14">
        <v>95</v>
      </c>
      <c r="N47" s="13">
        <f t="shared" si="6"/>
        <v>225720</v>
      </c>
      <c r="O47" s="10" t="s">
        <v>31</v>
      </c>
      <c r="P47" s="10">
        <v>19301820</v>
      </c>
      <c r="Q47" s="10" t="s">
        <v>0</v>
      </c>
      <c r="R47" s="12">
        <f>+L47/10</f>
        <v>237.6</v>
      </c>
      <c r="S47" s="12">
        <v>0</v>
      </c>
      <c r="T47" s="11">
        <f t="shared" si="7"/>
        <v>237.6</v>
      </c>
      <c r="U47" s="10" t="s">
        <v>0</v>
      </c>
    </row>
    <row r="48" spans="1:21" ht="34.5" x14ac:dyDescent="0.25">
      <c r="B48" s="16">
        <f t="shared" si="3"/>
        <v>39</v>
      </c>
      <c r="C48" s="15">
        <v>45588</v>
      </c>
      <c r="D48" s="10" t="s">
        <v>23</v>
      </c>
      <c r="E48" s="10" t="s">
        <v>24</v>
      </c>
      <c r="F48" s="10" t="s">
        <v>24</v>
      </c>
      <c r="G48" s="10" t="s">
        <v>127</v>
      </c>
      <c r="H48" s="10" t="s">
        <v>2</v>
      </c>
      <c r="I48" s="31" t="s">
        <v>126</v>
      </c>
      <c r="J48" s="10" t="s">
        <v>125</v>
      </c>
      <c r="K48" s="10" t="s">
        <v>70</v>
      </c>
      <c r="L48" s="12">
        <v>115</v>
      </c>
      <c r="M48" s="14">
        <v>65</v>
      </c>
      <c r="N48" s="13">
        <f t="shared" si="6"/>
        <v>7475</v>
      </c>
      <c r="O48" s="10" t="s">
        <v>31</v>
      </c>
      <c r="P48" s="10">
        <v>19301820</v>
      </c>
      <c r="Q48" s="10" t="s">
        <v>0</v>
      </c>
      <c r="R48" s="12">
        <f>+L48/10</f>
        <v>11.5</v>
      </c>
      <c r="S48" s="12">
        <v>0</v>
      </c>
      <c r="T48" s="11">
        <f t="shared" si="7"/>
        <v>11.5</v>
      </c>
      <c r="U48" s="10" t="s">
        <v>0</v>
      </c>
    </row>
    <row r="49" spans="1:21" ht="34.5" x14ac:dyDescent="0.25">
      <c r="B49" s="16">
        <f t="shared" si="3"/>
        <v>40</v>
      </c>
      <c r="C49" s="15">
        <v>45588</v>
      </c>
      <c r="D49" s="10" t="s">
        <v>23</v>
      </c>
      <c r="E49" s="10" t="s">
        <v>24</v>
      </c>
      <c r="F49" s="10" t="s">
        <v>24</v>
      </c>
      <c r="G49" s="10" t="s">
        <v>127</v>
      </c>
      <c r="H49" s="10" t="s">
        <v>2</v>
      </c>
      <c r="I49" s="31" t="s">
        <v>126</v>
      </c>
      <c r="J49" s="10" t="s">
        <v>125</v>
      </c>
      <c r="K49" s="10" t="s">
        <v>124</v>
      </c>
      <c r="L49" s="12">
        <v>19</v>
      </c>
      <c r="M49" s="14">
        <v>1400</v>
      </c>
      <c r="N49" s="13">
        <f t="shared" si="6"/>
        <v>26600</v>
      </c>
      <c r="O49" s="10" t="s">
        <v>123</v>
      </c>
      <c r="P49" s="10">
        <v>21696691</v>
      </c>
      <c r="Q49" s="10" t="s">
        <v>0</v>
      </c>
      <c r="R49" s="12">
        <f>+L49*20</f>
        <v>380</v>
      </c>
      <c r="S49" s="12">
        <v>0</v>
      </c>
      <c r="T49" s="11">
        <f t="shared" si="7"/>
        <v>380</v>
      </c>
      <c r="U49" s="10" t="s">
        <v>0</v>
      </c>
    </row>
    <row r="50" spans="1:21" s="17" customFormat="1" ht="42.75" customHeight="1" x14ac:dyDescent="0.25">
      <c r="B50" s="16">
        <f t="shared" si="3"/>
        <v>41</v>
      </c>
      <c r="C50" s="15">
        <v>45593</v>
      </c>
      <c r="D50" s="10" t="s">
        <v>5</v>
      </c>
      <c r="E50" s="10" t="s">
        <v>5</v>
      </c>
      <c r="F50" s="10" t="s">
        <v>95</v>
      </c>
      <c r="G50" s="10" t="s">
        <v>94</v>
      </c>
      <c r="H50" s="10" t="s">
        <v>93</v>
      </c>
      <c r="I50" s="10" t="s">
        <v>92</v>
      </c>
      <c r="J50" s="10" t="s">
        <v>122</v>
      </c>
      <c r="K50" s="10" t="s">
        <v>121</v>
      </c>
      <c r="L50" s="12">
        <v>100</v>
      </c>
      <c r="M50" s="14">
        <v>565</v>
      </c>
      <c r="N50" s="13">
        <f t="shared" si="6"/>
        <v>56500</v>
      </c>
      <c r="O50" s="10" t="s">
        <v>120</v>
      </c>
      <c r="P50" s="10">
        <v>21270333</v>
      </c>
      <c r="Q50" s="10" t="s">
        <v>4</v>
      </c>
      <c r="R50" s="12">
        <f>+L50*8</f>
        <v>800</v>
      </c>
      <c r="S50" s="12">
        <v>0</v>
      </c>
      <c r="T50" s="11">
        <f t="shared" si="7"/>
        <v>800</v>
      </c>
      <c r="U50" s="10" t="s">
        <v>4</v>
      </c>
    </row>
    <row r="51" spans="1:21" s="9" customFormat="1" ht="42.75" customHeight="1" x14ac:dyDescent="0.25">
      <c r="A51" s="9" t="s">
        <v>84</v>
      </c>
      <c r="B51" s="16">
        <f t="shared" si="3"/>
        <v>42</v>
      </c>
      <c r="C51" s="15">
        <v>45593</v>
      </c>
      <c r="D51" s="10" t="s">
        <v>5</v>
      </c>
      <c r="E51" s="10" t="s">
        <v>5</v>
      </c>
      <c r="F51" s="10" t="s">
        <v>95</v>
      </c>
      <c r="G51" s="10" t="s">
        <v>94</v>
      </c>
      <c r="H51" s="10" t="s">
        <v>93</v>
      </c>
      <c r="I51" s="10" t="s">
        <v>92</v>
      </c>
      <c r="J51" s="10" t="s">
        <v>117</v>
      </c>
      <c r="K51" s="10" t="s">
        <v>86</v>
      </c>
      <c r="L51" s="12">
        <v>15</v>
      </c>
      <c r="M51" s="14">
        <v>53</v>
      </c>
      <c r="N51" s="13">
        <f t="shared" si="6"/>
        <v>795</v>
      </c>
      <c r="O51" s="10" t="s">
        <v>85</v>
      </c>
      <c r="P51" s="10">
        <v>19574789</v>
      </c>
      <c r="Q51" s="10" t="s">
        <v>0</v>
      </c>
      <c r="R51" s="12">
        <f>+L51</f>
        <v>15</v>
      </c>
      <c r="S51" s="12">
        <v>0</v>
      </c>
      <c r="T51" s="11">
        <f t="shared" si="7"/>
        <v>15</v>
      </c>
      <c r="U51" s="10" t="s">
        <v>0</v>
      </c>
    </row>
    <row r="52" spans="1:21" s="17" customFormat="1" ht="42.75" customHeight="1" x14ac:dyDescent="0.25">
      <c r="B52" s="16">
        <f t="shared" si="3"/>
        <v>43</v>
      </c>
      <c r="C52" s="15">
        <v>45593</v>
      </c>
      <c r="D52" s="10" t="s">
        <v>5</v>
      </c>
      <c r="E52" s="10" t="s">
        <v>5</v>
      </c>
      <c r="F52" s="10" t="s">
        <v>95</v>
      </c>
      <c r="G52" s="10" t="s">
        <v>94</v>
      </c>
      <c r="H52" s="10" t="s">
        <v>93</v>
      </c>
      <c r="I52" s="10" t="s">
        <v>92</v>
      </c>
      <c r="J52" s="10" t="s">
        <v>117</v>
      </c>
      <c r="K52" s="10" t="s">
        <v>119</v>
      </c>
      <c r="L52" s="12">
        <v>10</v>
      </c>
      <c r="M52" s="14">
        <v>625</v>
      </c>
      <c r="N52" s="13">
        <f t="shared" si="6"/>
        <v>6250</v>
      </c>
      <c r="O52" s="10" t="s">
        <v>118</v>
      </c>
      <c r="P52" s="10">
        <v>18925952</v>
      </c>
      <c r="Q52" s="10" t="s">
        <v>0</v>
      </c>
      <c r="R52" s="12">
        <f>L52</f>
        <v>10</v>
      </c>
      <c r="S52" s="12">
        <v>0</v>
      </c>
      <c r="T52" s="11">
        <f t="shared" si="7"/>
        <v>10</v>
      </c>
      <c r="U52" s="10" t="s">
        <v>0</v>
      </c>
    </row>
    <row r="53" spans="1:21" s="9" customFormat="1" ht="42.75" customHeight="1" x14ac:dyDescent="0.25">
      <c r="B53" s="16">
        <f t="shared" si="3"/>
        <v>44</v>
      </c>
      <c r="C53" s="15">
        <v>45593</v>
      </c>
      <c r="D53" s="10" t="s">
        <v>5</v>
      </c>
      <c r="E53" s="10" t="s">
        <v>5</v>
      </c>
      <c r="F53" s="10" t="s">
        <v>95</v>
      </c>
      <c r="G53" s="10" t="s">
        <v>94</v>
      </c>
      <c r="H53" s="10" t="s">
        <v>93</v>
      </c>
      <c r="I53" s="10" t="s">
        <v>92</v>
      </c>
      <c r="J53" s="10" t="s">
        <v>117</v>
      </c>
      <c r="K53" s="10" t="s">
        <v>68</v>
      </c>
      <c r="L53" s="12">
        <v>50</v>
      </c>
      <c r="M53" s="14">
        <v>42</v>
      </c>
      <c r="N53" s="13">
        <f t="shared" si="6"/>
        <v>2100</v>
      </c>
      <c r="O53" s="10" t="s">
        <v>67</v>
      </c>
      <c r="P53" s="10">
        <v>21760519</v>
      </c>
      <c r="Q53" s="10" t="s">
        <v>0</v>
      </c>
      <c r="R53" s="12">
        <f>L53</f>
        <v>50</v>
      </c>
      <c r="S53" s="12">
        <v>0</v>
      </c>
      <c r="T53" s="11">
        <f t="shared" si="7"/>
        <v>50</v>
      </c>
      <c r="U53" s="10" t="s">
        <v>0</v>
      </c>
    </row>
    <row r="54" spans="1:21" s="9" customFormat="1" ht="42.75" customHeight="1" x14ac:dyDescent="0.25">
      <c r="B54" s="16">
        <f t="shared" si="3"/>
        <v>45</v>
      </c>
      <c r="C54" s="15">
        <v>45593</v>
      </c>
      <c r="D54" s="10" t="s">
        <v>5</v>
      </c>
      <c r="E54" s="10" t="s">
        <v>5</v>
      </c>
      <c r="F54" s="10" t="s">
        <v>95</v>
      </c>
      <c r="G54" s="10" t="s">
        <v>94</v>
      </c>
      <c r="H54" s="10" t="s">
        <v>93</v>
      </c>
      <c r="I54" s="10" t="s">
        <v>92</v>
      </c>
      <c r="J54" s="10" t="s">
        <v>117</v>
      </c>
      <c r="K54" s="10" t="s">
        <v>19</v>
      </c>
      <c r="L54" s="12">
        <v>50</v>
      </c>
      <c r="M54" s="14">
        <v>45</v>
      </c>
      <c r="N54" s="13">
        <f t="shared" si="6"/>
        <v>2250</v>
      </c>
      <c r="O54" s="10" t="s">
        <v>66</v>
      </c>
      <c r="P54" s="10">
        <v>21753350</v>
      </c>
      <c r="Q54" s="10" t="s">
        <v>0</v>
      </c>
      <c r="R54" s="12">
        <f>L54</f>
        <v>50</v>
      </c>
      <c r="S54" s="12">
        <v>0</v>
      </c>
      <c r="T54" s="11">
        <f t="shared" si="7"/>
        <v>50</v>
      </c>
      <c r="U54" s="10" t="s">
        <v>0</v>
      </c>
    </row>
    <row r="55" spans="1:21" s="17" customFormat="1" ht="42.75" customHeight="1" x14ac:dyDescent="0.25">
      <c r="B55" s="16">
        <f t="shared" si="3"/>
        <v>46</v>
      </c>
      <c r="C55" s="15">
        <v>45593</v>
      </c>
      <c r="D55" s="10" t="s">
        <v>5</v>
      </c>
      <c r="E55" s="10" t="s">
        <v>5</v>
      </c>
      <c r="F55" s="10" t="s">
        <v>95</v>
      </c>
      <c r="G55" s="10" t="s">
        <v>94</v>
      </c>
      <c r="H55" s="10" t="s">
        <v>93</v>
      </c>
      <c r="I55" s="10" t="s">
        <v>92</v>
      </c>
      <c r="J55" s="10" t="s">
        <v>117</v>
      </c>
      <c r="K55" s="10" t="s">
        <v>78</v>
      </c>
      <c r="L55" s="12">
        <v>200</v>
      </c>
      <c r="M55" s="14">
        <v>126</v>
      </c>
      <c r="N55" s="13">
        <f t="shared" si="6"/>
        <v>25200</v>
      </c>
      <c r="O55" s="10" t="s">
        <v>77</v>
      </c>
      <c r="P55" s="10">
        <v>21783330</v>
      </c>
      <c r="Q55" s="10" t="s">
        <v>0</v>
      </c>
      <c r="R55" s="12">
        <f t="shared" ref="R55:R62" si="8">+L55/10</f>
        <v>20</v>
      </c>
      <c r="S55" s="12">
        <v>0</v>
      </c>
      <c r="T55" s="11">
        <f t="shared" si="7"/>
        <v>20</v>
      </c>
      <c r="U55" s="10" t="s">
        <v>0</v>
      </c>
    </row>
    <row r="56" spans="1:21" s="9" customFormat="1" ht="37.5" customHeight="1" x14ac:dyDescent="0.25">
      <c r="B56" s="16">
        <f t="shared" si="3"/>
        <v>47</v>
      </c>
      <c r="C56" s="15">
        <v>45593</v>
      </c>
      <c r="D56" s="10" t="s">
        <v>23</v>
      </c>
      <c r="E56" s="10" t="s">
        <v>54</v>
      </c>
      <c r="F56" s="10" t="s">
        <v>54</v>
      </c>
      <c r="G56" s="31" t="s">
        <v>109</v>
      </c>
      <c r="H56" s="31" t="s">
        <v>2</v>
      </c>
      <c r="I56" s="31" t="s">
        <v>108</v>
      </c>
      <c r="J56" s="10" t="s">
        <v>116</v>
      </c>
      <c r="K56" s="10" t="s">
        <v>73</v>
      </c>
      <c r="L56" s="12">
        <v>19</v>
      </c>
      <c r="M56" s="14">
        <v>55</v>
      </c>
      <c r="N56" s="13">
        <f t="shared" si="6"/>
        <v>1045</v>
      </c>
      <c r="O56" s="10" t="s">
        <v>31</v>
      </c>
      <c r="P56" s="10">
        <v>19301820</v>
      </c>
      <c r="Q56" s="10" t="s">
        <v>0</v>
      </c>
      <c r="R56" s="12">
        <f t="shared" si="8"/>
        <v>1.9</v>
      </c>
      <c r="S56" s="12">
        <v>0</v>
      </c>
      <c r="T56" s="11">
        <f t="shared" si="7"/>
        <v>1.9</v>
      </c>
      <c r="U56" s="10" t="s">
        <v>0</v>
      </c>
    </row>
    <row r="57" spans="1:21" s="9" customFormat="1" ht="37.5" customHeight="1" x14ac:dyDescent="0.25">
      <c r="B57" s="16">
        <f t="shared" si="3"/>
        <v>48</v>
      </c>
      <c r="C57" s="15">
        <v>45593</v>
      </c>
      <c r="D57" s="10" t="s">
        <v>23</v>
      </c>
      <c r="E57" s="10" t="s">
        <v>54</v>
      </c>
      <c r="F57" s="10" t="s">
        <v>54</v>
      </c>
      <c r="G57" s="31" t="s">
        <v>109</v>
      </c>
      <c r="H57" s="31" t="s">
        <v>2</v>
      </c>
      <c r="I57" s="31" t="s">
        <v>108</v>
      </c>
      <c r="J57" s="10" t="s">
        <v>116</v>
      </c>
      <c r="K57" s="10" t="s">
        <v>72</v>
      </c>
      <c r="L57" s="12">
        <v>167</v>
      </c>
      <c r="M57" s="14">
        <v>95</v>
      </c>
      <c r="N57" s="13">
        <f t="shared" si="6"/>
        <v>15865</v>
      </c>
      <c r="O57" s="10" t="s">
        <v>31</v>
      </c>
      <c r="P57" s="10">
        <v>19301820</v>
      </c>
      <c r="Q57" s="10" t="s">
        <v>0</v>
      </c>
      <c r="R57" s="12">
        <f t="shared" si="8"/>
        <v>16.7</v>
      </c>
      <c r="S57" s="12">
        <v>0</v>
      </c>
      <c r="T57" s="11">
        <f t="shared" si="7"/>
        <v>16.7</v>
      </c>
      <c r="U57" s="10" t="s">
        <v>0</v>
      </c>
    </row>
    <row r="58" spans="1:21" s="9" customFormat="1" ht="37.5" customHeight="1" x14ac:dyDescent="0.25">
      <c r="B58" s="16">
        <f t="shared" si="3"/>
        <v>49</v>
      </c>
      <c r="C58" s="15">
        <v>45593</v>
      </c>
      <c r="D58" s="10" t="s">
        <v>23</v>
      </c>
      <c r="E58" s="10" t="s">
        <v>54</v>
      </c>
      <c r="F58" s="10" t="s">
        <v>54</v>
      </c>
      <c r="G58" s="31" t="s">
        <v>109</v>
      </c>
      <c r="H58" s="31" t="s">
        <v>2</v>
      </c>
      <c r="I58" s="31" t="s">
        <v>108</v>
      </c>
      <c r="J58" s="10" t="s">
        <v>116</v>
      </c>
      <c r="K58" s="10" t="s">
        <v>70</v>
      </c>
      <c r="L58" s="12">
        <v>389</v>
      </c>
      <c r="M58" s="14">
        <v>65</v>
      </c>
      <c r="N58" s="13">
        <f t="shared" si="6"/>
        <v>25285</v>
      </c>
      <c r="O58" s="10" t="s">
        <v>31</v>
      </c>
      <c r="P58" s="10">
        <v>19301820</v>
      </c>
      <c r="Q58" s="10" t="s">
        <v>0</v>
      </c>
      <c r="R58" s="12">
        <f t="shared" si="8"/>
        <v>38.9</v>
      </c>
      <c r="S58" s="12">
        <v>0</v>
      </c>
      <c r="T58" s="11">
        <f t="shared" si="7"/>
        <v>38.9</v>
      </c>
      <c r="U58" s="10" t="s">
        <v>0</v>
      </c>
    </row>
    <row r="59" spans="1:21" s="9" customFormat="1" ht="37.5" customHeight="1" x14ac:dyDescent="0.25">
      <c r="B59" s="16">
        <f t="shared" si="3"/>
        <v>50</v>
      </c>
      <c r="C59" s="15">
        <v>45593</v>
      </c>
      <c r="D59" s="10" t="s">
        <v>20</v>
      </c>
      <c r="E59" s="10" t="s">
        <v>46</v>
      </c>
      <c r="F59" s="10" t="s">
        <v>46</v>
      </c>
      <c r="G59" s="31" t="s">
        <v>115</v>
      </c>
      <c r="H59" s="31" t="s">
        <v>2</v>
      </c>
      <c r="I59" s="31" t="s">
        <v>114</v>
      </c>
      <c r="J59" s="10" t="s">
        <v>113</v>
      </c>
      <c r="K59" s="10" t="s">
        <v>72</v>
      </c>
      <c r="L59" s="12">
        <v>2600</v>
      </c>
      <c r="M59" s="14">
        <v>95</v>
      </c>
      <c r="N59" s="13">
        <f t="shared" si="6"/>
        <v>247000</v>
      </c>
      <c r="O59" s="10" t="s">
        <v>31</v>
      </c>
      <c r="P59" s="10">
        <v>19301820</v>
      </c>
      <c r="Q59" s="10" t="s">
        <v>0</v>
      </c>
      <c r="R59" s="12">
        <f t="shared" si="8"/>
        <v>260</v>
      </c>
      <c r="S59" s="12">
        <v>0</v>
      </c>
      <c r="T59" s="11">
        <f t="shared" si="7"/>
        <v>260</v>
      </c>
      <c r="U59" s="10" t="s">
        <v>0</v>
      </c>
    </row>
    <row r="60" spans="1:21" s="9" customFormat="1" ht="37.5" customHeight="1" x14ac:dyDescent="0.25">
      <c r="B60" s="16">
        <f t="shared" si="3"/>
        <v>51</v>
      </c>
      <c r="C60" s="15">
        <v>45594</v>
      </c>
      <c r="D60" s="10" t="s">
        <v>3</v>
      </c>
      <c r="E60" s="10" t="s">
        <v>59</v>
      </c>
      <c r="F60" s="10" t="s">
        <v>60</v>
      </c>
      <c r="G60" s="31" t="s">
        <v>112</v>
      </c>
      <c r="H60" s="31" t="s">
        <v>32</v>
      </c>
      <c r="I60" s="31" t="s">
        <v>111</v>
      </c>
      <c r="J60" s="10" t="s">
        <v>110</v>
      </c>
      <c r="K60" s="10" t="s">
        <v>73</v>
      </c>
      <c r="L60" s="12">
        <v>350</v>
      </c>
      <c r="M60" s="14">
        <v>55</v>
      </c>
      <c r="N60" s="13">
        <f t="shared" si="6"/>
        <v>19250</v>
      </c>
      <c r="O60" s="10" t="s">
        <v>31</v>
      </c>
      <c r="P60" s="10">
        <v>19301820</v>
      </c>
      <c r="Q60" s="10" t="s">
        <v>0</v>
      </c>
      <c r="R60" s="12">
        <f t="shared" si="8"/>
        <v>35</v>
      </c>
      <c r="S60" s="12">
        <v>0</v>
      </c>
      <c r="T60" s="11">
        <f t="shared" si="7"/>
        <v>35</v>
      </c>
      <c r="U60" s="10" t="s">
        <v>0</v>
      </c>
    </row>
    <row r="61" spans="1:21" s="9" customFormat="1" ht="37.5" customHeight="1" x14ac:dyDescent="0.25">
      <c r="B61" s="16">
        <f t="shared" si="3"/>
        <v>52</v>
      </c>
      <c r="C61" s="15">
        <v>45594</v>
      </c>
      <c r="D61" s="10" t="s">
        <v>3</v>
      </c>
      <c r="E61" s="10" t="s">
        <v>59</v>
      </c>
      <c r="F61" s="10" t="s">
        <v>60</v>
      </c>
      <c r="G61" s="31" t="s">
        <v>112</v>
      </c>
      <c r="H61" s="31" t="s">
        <v>32</v>
      </c>
      <c r="I61" s="31" t="s">
        <v>111</v>
      </c>
      <c r="J61" s="10" t="s">
        <v>110</v>
      </c>
      <c r="K61" s="10" t="s">
        <v>72</v>
      </c>
      <c r="L61" s="12">
        <v>300</v>
      </c>
      <c r="M61" s="14">
        <v>95</v>
      </c>
      <c r="N61" s="13">
        <f t="shared" si="6"/>
        <v>28500</v>
      </c>
      <c r="O61" s="10" t="s">
        <v>31</v>
      </c>
      <c r="P61" s="10">
        <v>19301820</v>
      </c>
      <c r="Q61" s="10" t="s">
        <v>0</v>
      </c>
      <c r="R61" s="12">
        <f t="shared" si="8"/>
        <v>30</v>
      </c>
      <c r="S61" s="12">
        <v>0</v>
      </c>
      <c r="T61" s="11">
        <f t="shared" si="7"/>
        <v>30</v>
      </c>
      <c r="U61" s="10" t="s">
        <v>0</v>
      </c>
    </row>
    <row r="62" spans="1:21" s="9" customFormat="1" ht="37.5" customHeight="1" x14ac:dyDescent="0.25">
      <c r="B62" s="16">
        <f t="shared" si="3"/>
        <v>53</v>
      </c>
      <c r="C62" s="15">
        <v>45594</v>
      </c>
      <c r="D62" s="10" t="s">
        <v>3</v>
      </c>
      <c r="E62" s="10" t="s">
        <v>59</v>
      </c>
      <c r="F62" s="10" t="s">
        <v>60</v>
      </c>
      <c r="G62" s="31" t="s">
        <v>112</v>
      </c>
      <c r="H62" s="31" t="s">
        <v>32</v>
      </c>
      <c r="I62" s="31" t="s">
        <v>111</v>
      </c>
      <c r="J62" s="10" t="s">
        <v>110</v>
      </c>
      <c r="K62" s="10" t="s">
        <v>70</v>
      </c>
      <c r="L62" s="12">
        <v>450</v>
      </c>
      <c r="M62" s="14">
        <v>65</v>
      </c>
      <c r="N62" s="13">
        <f t="shared" si="6"/>
        <v>29250</v>
      </c>
      <c r="O62" s="10" t="s">
        <v>31</v>
      </c>
      <c r="P62" s="10">
        <v>19301820</v>
      </c>
      <c r="Q62" s="10" t="s">
        <v>0</v>
      </c>
      <c r="R62" s="12">
        <f t="shared" si="8"/>
        <v>45</v>
      </c>
      <c r="S62" s="12">
        <v>0</v>
      </c>
      <c r="T62" s="11">
        <f t="shared" si="7"/>
        <v>45</v>
      </c>
      <c r="U62" s="10" t="s">
        <v>0</v>
      </c>
    </row>
    <row r="63" spans="1:21" s="9" customFormat="1" ht="42.75" customHeight="1" x14ac:dyDescent="0.25">
      <c r="B63" s="16">
        <f t="shared" si="3"/>
        <v>54</v>
      </c>
      <c r="C63" s="15">
        <v>45593</v>
      </c>
      <c r="D63" s="10" t="s">
        <v>23</v>
      </c>
      <c r="E63" s="10" t="s">
        <v>54</v>
      </c>
      <c r="F63" s="10" t="s">
        <v>54</v>
      </c>
      <c r="G63" s="10" t="s">
        <v>109</v>
      </c>
      <c r="H63" s="10" t="s">
        <v>2</v>
      </c>
      <c r="I63" s="31" t="s">
        <v>108</v>
      </c>
      <c r="J63" s="10" t="s">
        <v>107</v>
      </c>
      <c r="K63" s="10" t="s">
        <v>55</v>
      </c>
      <c r="L63" s="12">
        <v>100</v>
      </c>
      <c r="M63" s="14">
        <v>145</v>
      </c>
      <c r="N63" s="13">
        <f t="shared" si="6"/>
        <v>14500</v>
      </c>
      <c r="O63" s="10" t="s">
        <v>106</v>
      </c>
      <c r="P63" s="10">
        <v>22628002</v>
      </c>
      <c r="Q63" s="10" t="s">
        <v>1</v>
      </c>
      <c r="R63" s="12">
        <f>L63</f>
        <v>100</v>
      </c>
      <c r="S63" s="12">
        <v>0</v>
      </c>
      <c r="T63" s="11">
        <f t="shared" si="7"/>
        <v>100</v>
      </c>
      <c r="U63" s="10" t="s">
        <v>1</v>
      </c>
    </row>
    <row r="64" spans="1:21" s="9" customFormat="1" ht="37.5" customHeight="1" x14ac:dyDescent="0.25">
      <c r="B64" s="16">
        <f t="shared" si="3"/>
        <v>55</v>
      </c>
      <c r="C64" s="15">
        <v>45595</v>
      </c>
      <c r="D64" s="10" t="s">
        <v>23</v>
      </c>
      <c r="E64" s="10" t="s">
        <v>47</v>
      </c>
      <c r="F64" s="10" t="s">
        <v>47</v>
      </c>
      <c r="G64" s="10" t="s">
        <v>105</v>
      </c>
      <c r="H64" s="10" t="s">
        <v>2</v>
      </c>
      <c r="I64" s="10" t="s">
        <v>104</v>
      </c>
      <c r="J64" s="10" t="s">
        <v>103</v>
      </c>
      <c r="K64" s="10" t="s">
        <v>78</v>
      </c>
      <c r="L64" s="12">
        <v>7</v>
      </c>
      <c r="M64" s="14">
        <v>126</v>
      </c>
      <c r="N64" s="13">
        <f t="shared" si="6"/>
        <v>882</v>
      </c>
      <c r="O64" s="10" t="s">
        <v>77</v>
      </c>
      <c r="P64" s="10">
        <v>21783330</v>
      </c>
      <c r="Q64" s="10" t="s">
        <v>0</v>
      </c>
      <c r="R64" s="12">
        <f t="shared" ref="R64:R70" si="9">+L64/10</f>
        <v>0.7</v>
      </c>
      <c r="S64" s="12">
        <v>0</v>
      </c>
      <c r="T64" s="11">
        <f t="shared" si="7"/>
        <v>0.7</v>
      </c>
      <c r="U64" s="10" t="s">
        <v>0</v>
      </c>
    </row>
    <row r="65" spans="2:21" s="9" customFormat="1" ht="37.5" customHeight="1" x14ac:dyDescent="0.25">
      <c r="B65" s="16">
        <f t="shared" si="3"/>
        <v>56</v>
      </c>
      <c r="C65" s="15">
        <v>45595</v>
      </c>
      <c r="D65" s="10" t="s">
        <v>23</v>
      </c>
      <c r="E65" s="10" t="s">
        <v>47</v>
      </c>
      <c r="F65" s="10" t="s">
        <v>47</v>
      </c>
      <c r="G65" s="10" t="s">
        <v>105</v>
      </c>
      <c r="H65" s="10" t="s">
        <v>2</v>
      </c>
      <c r="I65" s="10" t="s">
        <v>104</v>
      </c>
      <c r="J65" s="10" t="s">
        <v>103</v>
      </c>
      <c r="K65" s="10" t="s">
        <v>71</v>
      </c>
      <c r="L65" s="12">
        <v>509</v>
      </c>
      <c r="M65" s="14">
        <v>110</v>
      </c>
      <c r="N65" s="13">
        <f t="shared" si="6"/>
        <v>55990</v>
      </c>
      <c r="O65" s="10" t="s">
        <v>31</v>
      </c>
      <c r="P65" s="10">
        <v>19301820</v>
      </c>
      <c r="Q65" s="10" t="s">
        <v>0</v>
      </c>
      <c r="R65" s="12">
        <f t="shared" si="9"/>
        <v>50.9</v>
      </c>
      <c r="S65" s="12">
        <v>0</v>
      </c>
      <c r="T65" s="11">
        <f t="shared" si="7"/>
        <v>50.9</v>
      </c>
      <c r="U65" s="10" t="s">
        <v>0</v>
      </c>
    </row>
    <row r="66" spans="2:21" ht="34.5" x14ac:dyDescent="0.25">
      <c r="B66" s="16">
        <f t="shared" si="3"/>
        <v>57</v>
      </c>
      <c r="C66" s="15">
        <v>45595</v>
      </c>
      <c r="D66" s="10" t="s">
        <v>15</v>
      </c>
      <c r="E66" s="10" t="s">
        <v>16</v>
      </c>
      <c r="F66" s="10" t="s">
        <v>16</v>
      </c>
      <c r="G66" s="10" t="s">
        <v>102</v>
      </c>
      <c r="H66" s="10" t="s">
        <v>2</v>
      </c>
      <c r="I66" s="31" t="s">
        <v>101</v>
      </c>
      <c r="J66" s="10" t="s">
        <v>100</v>
      </c>
      <c r="K66" s="10" t="s">
        <v>72</v>
      </c>
      <c r="L66" s="12">
        <v>414</v>
      </c>
      <c r="M66" s="14">
        <v>95</v>
      </c>
      <c r="N66" s="13">
        <f t="shared" si="6"/>
        <v>39330</v>
      </c>
      <c r="O66" s="10" t="s">
        <v>31</v>
      </c>
      <c r="P66" s="10">
        <v>19301820</v>
      </c>
      <c r="Q66" s="10" t="s">
        <v>0</v>
      </c>
      <c r="R66" s="12">
        <f t="shared" si="9"/>
        <v>41.4</v>
      </c>
      <c r="S66" s="12">
        <v>0</v>
      </c>
      <c r="T66" s="11">
        <f t="shared" si="7"/>
        <v>41.4</v>
      </c>
      <c r="U66" s="10" t="s">
        <v>0</v>
      </c>
    </row>
    <row r="67" spans="2:21" s="9" customFormat="1" ht="37.5" customHeight="1" x14ac:dyDescent="0.25">
      <c r="B67" s="16">
        <f t="shared" si="3"/>
        <v>58</v>
      </c>
      <c r="C67" s="15">
        <v>45595</v>
      </c>
      <c r="D67" s="10" t="s">
        <v>3</v>
      </c>
      <c r="E67" s="10" t="s">
        <v>22</v>
      </c>
      <c r="F67" s="10" t="s">
        <v>99</v>
      </c>
      <c r="G67" s="31" t="s">
        <v>98</v>
      </c>
      <c r="H67" s="31" t="s">
        <v>32</v>
      </c>
      <c r="I67" s="31" t="s">
        <v>97</v>
      </c>
      <c r="J67" s="10" t="s">
        <v>96</v>
      </c>
      <c r="K67" s="10" t="s">
        <v>73</v>
      </c>
      <c r="L67" s="12">
        <v>75</v>
      </c>
      <c r="M67" s="14">
        <v>55</v>
      </c>
      <c r="N67" s="13">
        <f t="shared" si="6"/>
        <v>4125</v>
      </c>
      <c r="O67" s="10" t="s">
        <v>31</v>
      </c>
      <c r="P67" s="10">
        <v>19301820</v>
      </c>
      <c r="Q67" s="10" t="s">
        <v>0</v>
      </c>
      <c r="R67" s="12">
        <f t="shared" si="9"/>
        <v>7.5</v>
      </c>
      <c r="S67" s="12">
        <v>0</v>
      </c>
      <c r="T67" s="11">
        <f t="shared" si="7"/>
        <v>7.5</v>
      </c>
      <c r="U67" s="10" t="s">
        <v>0</v>
      </c>
    </row>
    <row r="68" spans="2:21" s="9" customFormat="1" ht="37.5" customHeight="1" x14ac:dyDescent="0.25">
      <c r="B68" s="16">
        <f t="shared" si="3"/>
        <v>59</v>
      </c>
      <c r="C68" s="15">
        <v>45595</v>
      </c>
      <c r="D68" s="10" t="s">
        <v>3</v>
      </c>
      <c r="E68" s="10" t="s">
        <v>22</v>
      </c>
      <c r="F68" s="10" t="s">
        <v>99</v>
      </c>
      <c r="G68" s="31" t="s">
        <v>98</v>
      </c>
      <c r="H68" s="31" t="s">
        <v>32</v>
      </c>
      <c r="I68" s="31" t="s">
        <v>97</v>
      </c>
      <c r="J68" s="10" t="s">
        <v>96</v>
      </c>
      <c r="K68" s="10" t="s">
        <v>70</v>
      </c>
      <c r="L68" s="12">
        <v>75</v>
      </c>
      <c r="M68" s="14">
        <v>65</v>
      </c>
      <c r="N68" s="13">
        <f t="shared" si="6"/>
        <v>4875</v>
      </c>
      <c r="O68" s="10" t="s">
        <v>31</v>
      </c>
      <c r="P68" s="10">
        <v>19301820</v>
      </c>
      <c r="Q68" s="10" t="s">
        <v>0</v>
      </c>
      <c r="R68" s="12">
        <f t="shared" si="9"/>
        <v>7.5</v>
      </c>
      <c r="S68" s="12">
        <v>0</v>
      </c>
      <c r="T68" s="11">
        <f t="shared" si="7"/>
        <v>7.5</v>
      </c>
      <c r="U68" s="10" t="s">
        <v>0</v>
      </c>
    </row>
    <row r="69" spans="2:21" s="9" customFormat="1" ht="37.5" customHeight="1" x14ac:dyDescent="0.25">
      <c r="B69" s="16">
        <f t="shared" si="3"/>
        <v>60</v>
      </c>
      <c r="C69" s="15">
        <v>45595</v>
      </c>
      <c r="D69" s="10" t="s">
        <v>3</v>
      </c>
      <c r="E69" s="10" t="s">
        <v>22</v>
      </c>
      <c r="F69" s="10" t="s">
        <v>90</v>
      </c>
      <c r="G69" s="31" t="s">
        <v>89</v>
      </c>
      <c r="H69" s="31" t="s">
        <v>56</v>
      </c>
      <c r="I69" s="31" t="s">
        <v>88</v>
      </c>
      <c r="J69" s="10" t="s">
        <v>87</v>
      </c>
      <c r="K69" s="10" t="s">
        <v>73</v>
      </c>
      <c r="L69" s="12">
        <v>75</v>
      </c>
      <c r="M69" s="14">
        <v>55</v>
      </c>
      <c r="N69" s="13">
        <f t="shared" si="6"/>
        <v>4125</v>
      </c>
      <c r="O69" s="10" t="s">
        <v>31</v>
      </c>
      <c r="P69" s="10">
        <v>19301820</v>
      </c>
      <c r="Q69" s="10" t="s">
        <v>0</v>
      </c>
      <c r="R69" s="12">
        <f t="shared" si="9"/>
        <v>7.5</v>
      </c>
      <c r="S69" s="12">
        <v>0</v>
      </c>
      <c r="T69" s="11">
        <f t="shared" si="7"/>
        <v>7.5</v>
      </c>
      <c r="U69" s="10" t="s">
        <v>0</v>
      </c>
    </row>
    <row r="70" spans="2:21" s="9" customFormat="1" ht="37.5" customHeight="1" x14ac:dyDescent="0.25">
      <c r="B70" s="16">
        <f t="shared" si="3"/>
        <v>61</v>
      </c>
      <c r="C70" s="15">
        <v>45595</v>
      </c>
      <c r="D70" s="10" t="s">
        <v>3</v>
      </c>
      <c r="E70" s="10" t="s">
        <v>22</v>
      </c>
      <c r="F70" s="10" t="s">
        <v>90</v>
      </c>
      <c r="G70" s="31" t="s">
        <v>89</v>
      </c>
      <c r="H70" s="31" t="s">
        <v>56</v>
      </c>
      <c r="I70" s="31" t="s">
        <v>88</v>
      </c>
      <c r="J70" s="10" t="s">
        <v>87</v>
      </c>
      <c r="K70" s="10" t="s">
        <v>70</v>
      </c>
      <c r="L70" s="12">
        <v>47</v>
      </c>
      <c r="M70" s="14">
        <v>65</v>
      </c>
      <c r="N70" s="13">
        <f t="shared" si="6"/>
        <v>3055</v>
      </c>
      <c r="O70" s="10" t="s">
        <v>31</v>
      </c>
      <c r="P70" s="10">
        <v>19301820</v>
      </c>
      <c r="Q70" s="10" t="s">
        <v>0</v>
      </c>
      <c r="R70" s="12">
        <f t="shared" si="9"/>
        <v>4.7</v>
      </c>
      <c r="S70" s="12">
        <v>0</v>
      </c>
      <c r="T70" s="11">
        <f t="shared" si="7"/>
        <v>4.7</v>
      </c>
      <c r="U70" s="10" t="s">
        <v>0</v>
      </c>
    </row>
  </sheetData>
  <sheetProtection selectLockedCells="1" selectUnlockedCells="1"/>
  <autoFilter ref="A9:XET70" xr:uid="{185CE9F6-DD21-4FB5-B11E-A1F4AC5FC2B7}"/>
  <mergeCells count="6">
    <mergeCell ref="B8:C8"/>
    <mergeCell ref="F2:U2"/>
    <mergeCell ref="F3:U3"/>
    <mergeCell ref="F4:U4"/>
    <mergeCell ref="F5:U5"/>
    <mergeCell ref="F6:U6"/>
  </mergeCells>
  <printOptions horizontalCentered="1"/>
  <pageMargins left="0.25" right="0.25" top="0.75" bottom="0.75" header="0.3" footer="0.3"/>
  <pageSetup paperSize="14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NUMERAL 7</vt:lpstr>
      <vt:lpstr>NUMERAL 7</vt:lpstr>
      <vt:lpstr>'NUMERAL 7'!Área_de_impresión</vt:lpstr>
      <vt:lpstr>'NUMERAL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 28 FODES</dc:creator>
  <cp:lastModifiedBy>LICENCIA 28 FODES</cp:lastModifiedBy>
  <cp:lastPrinted>2024-11-08T17:06:51Z</cp:lastPrinted>
  <dcterms:created xsi:type="dcterms:W3CDTF">2024-04-04T21:31:16Z</dcterms:created>
  <dcterms:modified xsi:type="dcterms:W3CDTF">2024-11-19T17:06:19Z</dcterms:modified>
</cp:coreProperties>
</file>